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Default Extension="tiff" ContentType="image/tif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3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4.xml" ContentType="application/vnd.ms-excel.controlpropertie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trlProps/ctrlProp5.xml" ContentType="application/vnd.ms-excel.controlpropertie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to_zošit" defaultThemeVersion="124226"/>
  <bookViews>
    <workbookView xWindow="0" yWindow="96" windowWidth="19440" windowHeight="11760"/>
  </bookViews>
  <sheets>
    <sheet name="CMV_M 12,5-18kW" sheetId="5" r:id="rId1"/>
    <sheet name="CMV_M 22,4-26kW" sheetId="13" r:id="rId2"/>
    <sheet name="CMVII" sheetId="2" r:id="rId3"/>
    <sheet name="CMVX" sheetId="8" r:id="rId4"/>
    <sheet name="LCAC" sheetId="6" r:id="rId5"/>
    <sheet name="CMVIIzdroj" sheetId="3" state="hidden" r:id="rId6"/>
    <sheet name="CMVXzdroj" sheetId="9" state="hidden" r:id="rId7"/>
    <sheet name="CMVMzdroj" sheetId="10" state="hidden" r:id="rId8"/>
    <sheet name="CMVMVHzdroj" sheetId="14" state="hidden" r:id="rId9"/>
    <sheet name="LCACzdroj" sheetId="11" state="hidden" r:id="rId10"/>
  </sheets>
  <externalReferences>
    <externalReference r:id="rId11"/>
  </externalReferences>
  <definedNames>
    <definedName name="aaa">'[1]2'!$A$24:$A$25</definedName>
  </definedNames>
  <calcPr calcId="145621"/>
</workbook>
</file>

<file path=xl/calcChain.xml><?xml version="1.0" encoding="utf-8"?>
<calcChain xmlns="http://schemas.openxmlformats.org/spreadsheetml/2006/main">
  <c r="C37" i="13" l="1"/>
  <c r="C30" i="13"/>
  <c r="C29" i="13"/>
  <c r="C28" i="13"/>
  <c r="C36" i="5"/>
  <c r="B8" i="13"/>
  <c r="C39" i="13" l="1"/>
  <c r="C28" i="5"/>
  <c r="C37" i="6" l="1"/>
  <c r="C29" i="6"/>
  <c r="C28" i="6"/>
  <c r="C27" i="6"/>
  <c r="D34" i="9"/>
  <c r="D33" i="9"/>
  <c r="D32" i="9"/>
  <c r="D31" i="9"/>
  <c r="D25" i="9"/>
  <c r="D24" i="9"/>
  <c r="D23" i="9"/>
  <c r="D16" i="9"/>
  <c r="D15" i="9"/>
  <c r="C27" i="8"/>
  <c r="C30" i="5"/>
  <c r="C29" i="5"/>
  <c r="C29" i="8"/>
  <c r="C28" i="8"/>
  <c r="D30" i="9"/>
  <c r="D29" i="9"/>
  <c r="D28" i="9"/>
  <c r="D27" i="9"/>
  <c r="D26" i="9"/>
  <c r="D22" i="9"/>
  <c r="D21" i="9"/>
  <c r="D20" i="9"/>
  <c r="D19" i="9"/>
  <c r="D18" i="9"/>
  <c r="D17" i="9"/>
  <c r="D14" i="9"/>
  <c r="D13" i="9"/>
  <c r="D12" i="9"/>
  <c r="D11" i="9"/>
  <c r="D10" i="9"/>
  <c r="D9" i="9"/>
  <c r="D8" i="9"/>
  <c r="C42" i="8"/>
  <c r="B8" i="8"/>
  <c r="B8" i="6"/>
  <c r="B8" i="5"/>
  <c r="C39" i="6" l="1"/>
  <c r="C44" i="8"/>
  <c r="C38" i="5"/>
  <c r="C42" i="2"/>
  <c r="C27" i="2"/>
  <c r="C28" i="2"/>
  <c r="C29" i="2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C44" i="2" l="1"/>
  <c r="B8" i="2"/>
</calcChain>
</file>

<file path=xl/comments1.xml><?xml version="1.0" encoding="utf-8"?>
<comments xmlns="http://schemas.openxmlformats.org/spreadsheetml/2006/main">
  <authors>
    <author xml:space="preserve"> </author>
  </authors>
  <commentList>
    <comment ref="C32" authorId="0">
      <text>
        <r>
          <rPr>
            <sz val="8"/>
            <color indexed="81"/>
            <rFont val="Tahoma"/>
            <family val="2"/>
            <charset val="238"/>
          </rPr>
          <t>Napíšte celkovú dĺžku potrubia "kvapalina" v metroch (pre daný priemer potrubia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C32" authorId="0">
      <text>
        <r>
          <rPr>
            <sz val="8"/>
            <color indexed="81"/>
            <rFont val="Tahoma"/>
            <family val="2"/>
            <charset val="238"/>
          </rPr>
          <t>Napíšte celkovú dĺžku potrubia "kvapalina" v metroch (pre daný priemer potrubia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C32" authorId="0">
      <text>
        <r>
          <rPr>
            <sz val="8"/>
            <color indexed="81"/>
            <rFont val="Tahoma"/>
            <family val="2"/>
            <charset val="238"/>
          </rPr>
          <t>Napíšte celkovú dĺžku potrubia "kvapalina" v metroch (pre daný priemer potrubia</t>
        </r>
      </text>
    </comment>
  </commentList>
</comments>
</file>

<file path=xl/comments4.xml><?xml version="1.0" encoding="utf-8"?>
<comments xmlns="http://schemas.openxmlformats.org/spreadsheetml/2006/main">
  <authors>
    <author xml:space="preserve"> </author>
  </authors>
  <commentList>
    <comment ref="C32" authorId="0">
      <text>
        <r>
          <rPr>
            <sz val="8"/>
            <color indexed="81"/>
            <rFont val="Tahoma"/>
            <family val="2"/>
            <charset val="238"/>
          </rPr>
          <t>Napíšte celkovú dĺžku potrubia "kvapalina" v metroch (pre daný priemer potrubia</t>
        </r>
      </text>
    </comment>
  </commentList>
</comments>
</file>

<file path=xl/comments5.xml><?xml version="1.0" encoding="utf-8"?>
<comments xmlns="http://schemas.openxmlformats.org/spreadsheetml/2006/main">
  <authors>
    <author xml:space="preserve"> </author>
  </authors>
  <commentList>
    <comment ref="C32" authorId="0">
      <text>
        <r>
          <rPr>
            <sz val="8"/>
            <color indexed="81"/>
            <rFont val="Tahoma"/>
            <family val="2"/>
            <charset val="238"/>
          </rPr>
          <t>Napíšte celkovú dĺžku potrubia "kvapalina" v metroch (pre daný priemer potrubia</t>
        </r>
      </text>
    </comment>
  </commentList>
</comments>
</file>

<file path=xl/sharedStrings.xml><?xml version="1.0" encoding="utf-8"?>
<sst xmlns="http://schemas.openxmlformats.org/spreadsheetml/2006/main" count="265" uniqueCount="141">
  <si>
    <t>Výpočet dodatočnej náplne chladiva</t>
  </si>
  <si>
    <t>Dátum:</t>
  </si>
  <si>
    <t>Projekt:</t>
  </si>
  <si>
    <t>Spracoval:</t>
  </si>
  <si>
    <t>Vonkajšia jednotka</t>
  </si>
  <si>
    <t>6 mm (1/4")</t>
  </si>
  <si>
    <t>10 mm (3/8")</t>
  </si>
  <si>
    <t>12 mm (1/2")</t>
  </si>
  <si>
    <t>16 mm (5/8")</t>
  </si>
  <si>
    <t>19 mm (3/4")</t>
  </si>
  <si>
    <t>22 mm (7/8")</t>
  </si>
  <si>
    <t>Názov</t>
  </si>
  <si>
    <t>kg chladiva</t>
  </si>
  <si>
    <t>kW</t>
  </si>
  <si>
    <t>Chladiaci výkon</t>
  </si>
  <si>
    <t>Základná výrobná náplň chladiva</t>
  </si>
  <si>
    <t>22HP</t>
  </si>
  <si>
    <t>24HP</t>
  </si>
  <si>
    <t>Jednotky</t>
  </si>
  <si>
    <t>26HP</t>
  </si>
  <si>
    <t>28HP</t>
  </si>
  <si>
    <t>30HP</t>
  </si>
  <si>
    <t>32HP</t>
  </si>
  <si>
    <t>34HP</t>
  </si>
  <si>
    <t>36HP</t>
  </si>
  <si>
    <t>38HP</t>
  </si>
  <si>
    <t>40HP</t>
  </si>
  <si>
    <t>42HP</t>
  </si>
  <si>
    <t>44HP</t>
  </si>
  <si>
    <t>46HP</t>
  </si>
  <si>
    <t>48HP</t>
  </si>
  <si>
    <t>50HP</t>
  </si>
  <si>
    <t>52HP</t>
  </si>
  <si>
    <t>54HP</t>
  </si>
  <si>
    <t>56HP</t>
  </si>
  <si>
    <t>60HP</t>
  </si>
  <si>
    <t>58HP</t>
  </si>
  <si>
    <t>8HP</t>
  </si>
  <si>
    <t>10HP</t>
  </si>
  <si>
    <t>12HP</t>
  </si>
  <si>
    <t>14HP</t>
  </si>
  <si>
    <t>16HP</t>
  </si>
  <si>
    <t>18HP</t>
  </si>
  <si>
    <t>20HP</t>
  </si>
  <si>
    <t>jed</t>
  </si>
  <si>
    <t>25 mm (1")</t>
  </si>
  <si>
    <t>Do systému je potrebné doplniť celkom</t>
  </si>
  <si>
    <t>Celková náplň chladiva v systéme po doplnení</t>
  </si>
  <si>
    <t>Priemer potrubia "kvapalina" (mm)</t>
  </si>
  <si>
    <t>Dĺžka potrubia "kvapalina" (m)</t>
  </si>
  <si>
    <t>KLIMAVEX a.s.</t>
  </si>
  <si>
    <t>Mánesova 11, Košice, 040 01</t>
  </si>
  <si>
    <t>Pre systém CMV II</t>
  </si>
  <si>
    <t>62HP</t>
  </si>
  <si>
    <t>64HP</t>
  </si>
  <si>
    <t>CMV-V252W/ZR1-B</t>
  </si>
  <si>
    <t>CMV-V280W/ZR1-B</t>
  </si>
  <si>
    <t>CMV-V335W/ZR1-B</t>
  </si>
  <si>
    <t>CMV-V400W/ZR1-B</t>
  </si>
  <si>
    <t>CMV-V450W/ZR1-B</t>
  </si>
  <si>
    <t>CMV-V532W/ZR1-B</t>
  </si>
  <si>
    <t>CMV-V560W/ZR1-B</t>
  </si>
  <si>
    <t>CMV-V615W/ZR1-B</t>
  </si>
  <si>
    <t>CMV-V680W/ZR1-B</t>
  </si>
  <si>
    <t>CMV-V730W/ZR1-B</t>
  </si>
  <si>
    <t>CMV-V785W/ZR1-B</t>
  </si>
  <si>
    <t>CMV-V850W/ZR1-B</t>
  </si>
  <si>
    <t>CMV-V900W/ZR1-B</t>
  </si>
  <si>
    <t>CMV-V960W/ZR1-B</t>
  </si>
  <si>
    <t>CMV-V1010W/ZR1-B</t>
  </si>
  <si>
    <t>CMV-V1065W/ZR1-B</t>
  </si>
  <si>
    <t>CMV-V1130W/ZR1-B</t>
  </si>
  <si>
    <t>CMV-V1235W/ZR1-B</t>
  </si>
  <si>
    <t>CMV-V1180W/ZR1-B</t>
  </si>
  <si>
    <t>CMV-V1300W/ZR1-B</t>
  </si>
  <si>
    <t>CMV-V1350W/ZR1-B</t>
  </si>
  <si>
    <t>CMV-V1432W/ZR1-B</t>
  </si>
  <si>
    <t>CMV-V1460W/ZR1-B</t>
  </si>
  <si>
    <t>CMV-V1515W/ZR1-B</t>
  </si>
  <si>
    <t>CMV-V1580W/ZR1-B</t>
  </si>
  <si>
    <t>CMV-V1630W/ZR1-B</t>
  </si>
  <si>
    <t>CMV-V1685W/ZR1-B</t>
  </si>
  <si>
    <t>CMV-V1750W/ZR1-B</t>
  </si>
  <si>
    <t>CMV-V1800W/ZR1-B</t>
  </si>
  <si>
    <t>28 mm (1 1/8")</t>
  </si>
  <si>
    <t>Pre systém CMV X</t>
  </si>
  <si>
    <t>CMV-D252W/ZR1-B</t>
  </si>
  <si>
    <t>66HP</t>
  </si>
  <si>
    <t>68HP</t>
  </si>
  <si>
    <t>70HP</t>
  </si>
  <si>
    <t>72HP</t>
  </si>
  <si>
    <t>CMV-D280W/ZR1-B</t>
  </si>
  <si>
    <t>CMV-V180W/ZR1</t>
  </si>
  <si>
    <t>CMV-D335W/ZR1-B</t>
  </si>
  <si>
    <t>CMV-D400W/ZR1-B</t>
  </si>
  <si>
    <t>CMV-D450W/ZR1-B</t>
  </si>
  <si>
    <t>CMV-D560W/ZR1-B</t>
  </si>
  <si>
    <t>CMV-D615W/ZR1-B</t>
  </si>
  <si>
    <t>CMV-D680W/ZR1-B</t>
  </si>
  <si>
    <t>CMV-D730W/ZR1-B</t>
  </si>
  <si>
    <t>CMV-D785W/ZR1-B</t>
  </si>
  <si>
    <t>CMV-D850W/ZR1-B</t>
  </si>
  <si>
    <t>CMV-D900W/ZR1-B</t>
  </si>
  <si>
    <t>CMV-D1065W/ZR1-B</t>
  </si>
  <si>
    <t>CMV-D1130W/ZR1-B</t>
  </si>
  <si>
    <t>CMV-D1180W/ZR1-B</t>
  </si>
  <si>
    <t>CMV-D1235W/ZR1-B</t>
  </si>
  <si>
    <t>CMV-D1300W/ZR1-B</t>
  </si>
  <si>
    <t>CMV-D1350W/ZR1-B</t>
  </si>
  <si>
    <t>CMV-D1580W/ZR1-B</t>
  </si>
  <si>
    <t>CMV-D1630W/ZR1-B</t>
  </si>
  <si>
    <t>CMV-D1685W/ZR1-B</t>
  </si>
  <si>
    <t>CMV-D1750W/ZR1-B</t>
  </si>
  <si>
    <t>CMV-D1800W/ZR1-B</t>
  </si>
  <si>
    <t>Pre systém LCAC</t>
  </si>
  <si>
    <t>Veľkosť</t>
  </si>
  <si>
    <t>CMV-D500W/ZR1-B</t>
  </si>
  <si>
    <t>CMV-D950W/ZR1-B</t>
  </si>
  <si>
    <t>CMV-D2000W/ZR1-B</t>
  </si>
  <si>
    <t>CMV-D1950W/ZR1-B</t>
  </si>
  <si>
    <t>CMV-D1900W/ZR1-B</t>
  </si>
  <si>
    <t>CMV-D1850W/ZR1-B</t>
  </si>
  <si>
    <t>CMV-D1500W/ZR1-B</t>
  </si>
  <si>
    <t>CMV-D1450W/ZR1-B</t>
  </si>
  <si>
    <t>CMV-D1400W/ZR1-B</t>
  </si>
  <si>
    <t>CMV-D1000W/ZR1-B</t>
  </si>
  <si>
    <t>LCAC DCI - HVR1</t>
  </si>
  <si>
    <t>LCAC FIX - HR1</t>
  </si>
  <si>
    <t>CMV-V125W/R1 a CMV-V125W/ZR1</t>
  </si>
  <si>
    <t>CMV-V140W/R1 a CMV-V140W/ZR1</t>
  </si>
  <si>
    <t>CMV-V160W/R1 a CMV-V160W/ZR1</t>
  </si>
  <si>
    <t>Pre systém CMV MINI - 12,5-18kW</t>
  </si>
  <si>
    <t>V125W</t>
  </si>
  <si>
    <t>V140W</t>
  </si>
  <si>
    <t>V160W</t>
  </si>
  <si>
    <t>V180W</t>
  </si>
  <si>
    <t>VH224W</t>
  </si>
  <si>
    <t>VH260W</t>
  </si>
  <si>
    <t>CMV-VH260W/ZR1</t>
  </si>
  <si>
    <t>CMV-VH224W/ZR1</t>
  </si>
  <si>
    <t>Pre systém CMV MINI - 22,4-26kW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</si>
</sst>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.##&quot; kg&quot;"/>
    <numFmt numFmtId="165" formatCode="#,##0.00_ \k\W"/>
    <numFmt numFmtId="166" formatCode="##.####&quot; kg&quot;"/>
    <numFmt numFmtId="167" formatCode="0##.####&quot; kg&quot;"/>
  </numFmts>
  <fonts count="30" x14ac:knownFonts="1">
    <font>
      <sz val="11"/>
      <color theme="1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22"/>
      <color theme="6" tint="-0.249977111117893"/>
      <name val="Century Gothic"/>
      <family val="2"/>
      <charset val="238"/>
    </font>
    <font>
      <sz val="11"/>
      <color theme="1"/>
      <name val="Century Gothic"/>
      <family val="2"/>
      <charset val="238"/>
    </font>
    <font>
      <sz val="12"/>
      <name val="Century Gothic"/>
      <family val="2"/>
      <charset val="238"/>
    </font>
    <font>
      <sz val="11"/>
      <color rgb="FFFF0000"/>
      <name val="Century Gothic"/>
      <family val="2"/>
      <charset val="238"/>
    </font>
    <font>
      <b/>
      <sz val="10"/>
      <name val="Century Gothic"/>
      <family val="2"/>
      <charset val="238"/>
    </font>
    <font>
      <sz val="10"/>
      <name val="Century Gothic"/>
      <family val="2"/>
      <charset val="238"/>
    </font>
    <font>
      <b/>
      <sz val="11"/>
      <name val="Century Gothic"/>
      <family val="2"/>
      <charset val="238"/>
    </font>
    <font>
      <sz val="8"/>
      <name val="Century Gothic"/>
      <family val="2"/>
      <charset val="238"/>
    </font>
    <font>
      <b/>
      <sz val="10"/>
      <color theme="0"/>
      <name val="Century Gothic"/>
      <family val="2"/>
      <charset val="238"/>
    </font>
    <font>
      <b/>
      <sz val="18"/>
      <color indexed="9"/>
      <name val="Century Gothic"/>
      <family val="2"/>
      <charset val="238"/>
    </font>
    <font>
      <b/>
      <sz val="11"/>
      <color theme="1"/>
      <name val="Century Gothic"/>
      <family val="2"/>
      <charset val="238"/>
    </font>
    <font>
      <sz val="12"/>
      <color theme="6" tint="-0.249977111117893"/>
      <name val="Century Gothic"/>
      <family val="2"/>
      <charset val="238"/>
    </font>
    <font>
      <sz val="11"/>
      <color theme="6" tint="-0.249977111117893"/>
      <name val="Century Gothic"/>
      <family val="2"/>
      <charset val="238"/>
    </font>
    <font>
      <b/>
      <sz val="10"/>
      <color theme="6" tint="-0.249977111117893"/>
      <name val="Century Gothic"/>
      <family val="2"/>
      <charset val="238"/>
    </font>
    <font>
      <sz val="10"/>
      <color theme="6" tint="-0.249977111117893"/>
      <name val="Century Gothic"/>
      <family val="2"/>
      <charset val="238"/>
    </font>
    <font>
      <b/>
      <sz val="22"/>
      <color theme="6" tint="-0.499984740745262"/>
      <name val="Century Gothic"/>
      <family val="2"/>
      <charset val="238"/>
    </font>
    <font>
      <b/>
      <sz val="8"/>
      <color theme="6" tint="-0.499984740745262"/>
      <name val="Century Gothic"/>
      <family val="2"/>
      <charset val="238"/>
    </font>
    <font>
      <b/>
      <sz val="12"/>
      <color theme="6" tint="-0.499984740745262"/>
      <name val="Century Gothic"/>
      <family val="2"/>
      <charset val="238"/>
    </font>
    <font>
      <b/>
      <sz val="11"/>
      <color theme="6" tint="-0.499984740745262"/>
      <name val="Century Gothic"/>
      <family val="2"/>
      <charset val="238"/>
    </font>
    <font>
      <b/>
      <sz val="16"/>
      <color theme="6" tint="-0.499984740745262"/>
      <name val="Century Gothic"/>
      <family val="2"/>
      <charset val="238"/>
    </font>
    <font>
      <sz val="11"/>
      <color theme="6" tint="-0.499984740745262"/>
      <name val="Century Gothic"/>
      <family val="2"/>
      <charset val="238"/>
    </font>
    <font>
      <sz val="12"/>
      <color theme="6" tint="-0.499984740745262"/>
      <name val="Century Gothic"/>
      <family val="2"/>
      <charset val="238"/>
    </font>
    <font>
      <b/>
      <sz val="10"/>
      <color theme="6" tint="-0.499984740745262"/>
      <name val="Century Gothic"/>
      <family val="2"/>
      <charset val="238"/>
    </font>
    <font>
      <sz val="10"/>
      <color theme="6" tint="-0.499984740745262"/>
      <name val="Century Gothic"/>
      <family val="2"/>
      <charset val="238"/>
    </font>
    <font>
      <b/>
      <sz val="22"/>
      <name val="Century Gothic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Protection="1">
      <protection hidden="1"/>
    </xf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6" fillId="0" borderId="0" xfId="0" applyFont="1" applyProtection="1"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8" fillId="0" borderId="0" xfId="0" applyFont="1" applyProtection="1"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vertical="center" wrapText="1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Border="1" applyAlignment="1" applyProtection="1">
      <alignment horizontal="left" vertical="center" indent="1"/>
      <protection hidden="1"/>
    </xf>
    <xf numFmtId="0" fontId="11" fillId="0" borderId="0" xfId="0" applyFont="1" applyBorder="1" applyAlignment="1" applyProtection="1">
      <alignment horizontal="right" vertical="center" wrapText="1" indent="1"/>
      <protection hidden="1"/>
    </xf>
    <xf numFmtId="164" fontId="11" fillId="0" borderId="0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 wrapText="1" indent="3"/>
      <protection hidden="1"/>
    </xf>
    <xf numFmtId="0" fontId="7" fillId="0" borderId="0" xfId="0" applyFont="1" applyAlignment="1" applyProtection="1">
      <alignment horizontal="left" vertical="center" wrapText="1" indent="4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6" fillId="0" borderId="1" xfId="0" applyFont="1" applyBorder="1" applyProtection="1">
      <protection hidden="1"/>
    </xf>
    <xf numFmtId="0" fontId="6" fillId="0" borderId="1" xfId="0" applyFont="1" applyBorder="1" applyAlignment="1" applyProtection="1">
      <alignment horizontal="center"/>
      <protection hidden="1"/>
    </xf>
    <xf numFmtId="0" fontId="15" fillId="0" borderId="0" xfId="0" applyFont="1" applyAlignment="1" applyProtection="1">
      <alignment horizontal="left" indent="1"/>
      <protection hidden="1"/>
    </xf>
    <xf numFmtId="0" fontId="6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left" indent="1"/>
      <protection hidden="1"/>
    </xf>
    <xf numFmtId="0" fontId="13" fillId="2" borderId="2" xfId="0" applyFont="1" applyFill="1" applyBorder="1" applyAlignment="1" applyProtection="1">
      <alignment horizontal="center" vertical="center" wrapText="1"/>
      <protection hidden="1"/>
    </xf>
    <xf numFmtId="166" fontId="14" fillId="2" borderId="0" xfId="0" applyNumberFormat="1" applyFont="1" applyFill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center" vertical="center" wrapText="1"/>
      <protection hidden="1"/>
    </xf>
    <xf numFmtId="0" fontId="17" fillId="0" borderId="0" xfId="0" applyFont="1" applyProtection="1">
      <protection hidden="1"/>
    </xf>
    <xf numFmtId="0" fontId="17" fillId="0" borderId="0" xfId="0" applyFont="1" applyAlignment="1" applyProtection="1">
      <alignment vertical="center" wrapText="1"/>
      <protection hidden="1"/>
    </xf>
    <xf numFmtId="0" fontId="18" fillId="0" borderId="0" xfId="0" applyFont="1" applyAlignment="1" applyProtection="1">
      <alignment vertical="center" wrapText="1"/>
      <protection hidden="1"/>
    </xf>
    <xf numFmtId="14" fontId="19" fillId="0" borderId="0" xfId="0" applyNumberFormat="1" applyFont="1" applyAlignment="1" applyProtection="1">
      <alignment horizontal="left" vertical="center" wrapText="1"/>
      <protection hidden="1"/>
    </xf>
    <xf numFmtId="0" fontId="18" fillId="0" borderId="1" xfId="0" applyFont="1" applyBorder="1" applyAlignment="1" applyProtection="1">
      <alignment vertical="center" wrapText="1"/>
      <protection hidden="1"/>
    </xf>
    <xf numFmtId="166" fontId="22" fillId="0" borderId="0" xfId="0" applyNumberFormat="1" applyFont="1" applyBorder="1" applyAlignment="1" applyProtection="1">
      <alignment horizontal="center" vertical="center" wrapText="1"/>
      <protection hidden="1"/>
    </xf>
    <xf numFmtId="0" fontId="24" fillId="0" borderId="2" xfId="0" applyFont="1" applyBorder="1" applyAlignment="1" applyProtection="1">
      <alignment vertical="center"/>
      <protection hidden="1"/>
    </xf>
    <xf numFmtId="0" fontId="25" fillId="3" borderId="2" xfId="0" applyFont="1" applyFill="1" applyBorder="1" applyAlignment="1" applyProtection="1">
      <alignment horizontal="center" vertical="center"/>
      <protection hidden="1"/>
    </xf>
    <xf numFmtId="165" fontId="25" fillId="0" borderId="2" xfId="0" applyNumberFormat="1" applyFont="1" applyBorder="1" applyAlignment="1" applyProtection="1">
      <alignment horizontal="center" vertical="center"/>
      <protection hidden="1"/>
    </xf>
    <xf numFmtId="164" fontId="25" fillId="3" borderId="2" xfId="0" applyNumberFormat="1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left" vertical="center" wrapText="1"/>
      <protection hidden="1"/>
    </xf>
    <xf numFmtId="0" fontId="26" fillId="0" borderId="0" xfId="0" applyFont="1" applyAlignment="1" applyProtection="1">
      <alignment horizontal="left" vertical="center" wrapText="1" indent="3"/>
      <protection hidden="1"/>
    </xf>
    <xf numFmtId="0" fontId="27" fillId="0" borderId="2" xfId="0" applyFont="1" applyBorder="1" applyAlignment="1" applyProtection="1">
      <alignment horizontal="center" vertical="center" wrapText="1"/>
      <protection locked="0" hidden="1"/>
    </xf>
    <xf numFmtId="0" fontId="27" fillId="3" borderId="2" xfId="0" applyFont="1" applyFill="1" applyBorder="1" applyAlignment="1" applyProtection="1">
      <alignment horizontal="center" vertical="center" wrapText="1"/>
      <protection locked="0" hidden="1"/>
    </xf>
    <xf numFmtId="0" fontId="16" fillId="0" borderId="0" xfId="0" applyFont="1" applyAlignment="1" applyProtection="1">
      <alignment horizontal="center" vertical="center" wrapText="1"/>
      <protection hidden="1"/>
    </xf>
    <xf numFmtId="0" fontId="27" fillId="0" borderId="2" xfId="0" applyFont="1" applyFill="1" applyBorder="1" applyAlignment="1" applyProtection="1">
      <alignment horizontal="center" vertical="center" wrapText="1"/>
      <protection locked="0" hidden="1"/>
    </xf>
    <xf numFmtId="0" fontId="29" fillId="0" borderId="0" xfId="0" applyFont="1" applyAlignment="1" applyProtection="1">
      <alignment horizontal="center" vertical="center" wrapText="1"/>
      <protection hidden="1"/>
    </xf>
    <xf numFmtId="167" fontId="14" fillId="2" borderId="0" xfId="0" applyNumberFormat="1" applyFont="1" applyFill="1" applyAlignment="1" applyProtection="1">
      <alignment horizontal="center" vertical="center" wrapText="1"/>
      <protection hidden="1"/>
    </xf>
    <xf numFmtId="0" fontId="21" fillId="0" borderId="0" xfId="0" applyFont="1" applyBorder="1" applyAlignment="1" applyProtection="1">
      <alignment horizontal="left" vertical="center" wrapText="1" indent="1"/>
      <protection hidden="1"/>
    </xf>
    <xf numFmtId="0" fontId="23" fillId="0" borderId="0" xfId="0" applyFont="1" applyAlignment="1" applyProtection="1">
      <alignment horizontal="left" vertical="center" wrapText="1" indent="1"/>
      <protection hidden="1"/>
    </xf>
    <xf numFmtId="0" fontId="23" fillId="0" borderId="2" xfId="0" applyFont="1" applyBorder="1" applyAlignment="1" applyProtection="1">
      <alignment horizontal="left" vertical="center" wrapText="1" indent="2"/>
      <protection hidden="1"/>
    </xf>
    <xf numFmtId="0" fontId="23" fillId="3" borderId="2" xfId="0" applyFont="1" applyFill="1" applyBorder="1" applyAlignment="1" applyProtection="1">
      <alignment horizontal="left" vertical="center" wrapText="1" indent="2"/>
      <protection hidden="1"/>
    </xf>
    <xf numFmtId="0" fontId="13" fillId="2" borderId="2" xfId="0" applyFont="1" applyFill="1" applyBorder="1" applyAlignment="1" applyProtection="1">
      <alignment horizontal="left" vertical="center" wrapText="1" indent="2"/>
      <protection hidden="1"/>
    </xf>
    <xf numFmtId="0" fontId="13" fillId="4" borderId="2" xfId="0" applyFont="1" applyFill="1" applyBorder="1" applyAlignment="1" applyProtection="1">
      <alignment horizontal="left" vertical="center" wrapText="1" indent="2"/>
      <protection hidden="1"/>
    </xf>
    <xf numFmtId="0" fontId="23" fillId="3" borderId="3" xfId="0" applyFont="1" applyFill="1" applyBorder="1" applyAlignment="1" applyProtection="1">
      <alignment horizontal="left" vertical="center" wrapText="1" indent="2"/>
      <protection hidden="1"/>
    </xf>
    <xf numFmtId="0" fontId="23" fillId="3" borderId="4" xfId="0" applyFont="1" applyFill="1" applyBorder="1" applyAlignment="1" applyProtection="1">
      <alignment horizontal="left" vertical="center" wrapText="1" indent="2"/>
      <protection hidden="1"/>
    </xf>
    <xf numFmtId="0" fontId="20" fillId="0" borderId="0" xfId="0" applyFont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horizontal="left" vertical="center" wrapText="1"/>
      <protection locked="0" hidden="1"/>
    </xf>
    <xf numFmtId="0" fontId="28" fillId="0" borderId="1" xfId="0" applyFont="1" applyBorder="1" applyAlignment="1" applyProtection="1">
      <alignment horizontal="left" vertical="center" wrapText="1"/>
      <protection locked="0" hidden="1"/>
    </xf>
  </cellXfs>
  <cellStyles count="1">
    <cellStyle name="Normálna" xfId="0" builtinId="0"/>
  </cellStyles>
  <dxfs count="10">
    <dxf>
      <font>
        <b/>
        <i val="0"/>
        <condense val="0"/>
        <extend val="0"/>
        <color indexed="9"/>
      </font>
      <fill>
        <patternFill>
          <bgColor theme="2" tint="-0.749961851863155"/>
        </patternFill>
      </fill>
    </dxf>
    <dxf>
      <fill>
        <patternFill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bgColor theme="2" tint="-0.749961851863155"/>
        </patternFill>
      </fill>
    </dxf>
    <dxf>
      <fill>
        <patternFill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bgColor theme="2" tint="-0.749961851863155"/>
        </patternFill>
      </fill>
    </dxf>
    <dxf>
      <fill>
        <patternFill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bgColor theme="2" tint="-0.749961851863155"/>
        </patternFill>
      </fill>
    </dxf>
    <dxf>
      <fill>
        <patternFill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bgColor theme="2" tint="-0.749961851863155"/>
        </patternFill>
      </fill>
    </dxf>
    <dxf>
      <fill>
        <patternFill>
          <bgColor indexed="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5" dropStyle="combo" dx="16" fmlaLink="CMVMzdroj!$A$6" fmlaRange="CMVMzdroj!$B$2:$B$5" val="0"/>
</file>

<file path=xl/ctrlProps/ctrlProp2.xml><?xml version="1.0" encoding="utf-8"?>
<formControlPr xmlns="http://schemas.microsoft.com/office/spreadsheetml/2009/9/main" objectType="Drop" dropLines="5" dropStyle="combo" dx="16" fmlaLink="CMVMVHzdroj!$A$4" fmlaRange="CMVMVHzdroj!$B$2:$B$3" val="0"/>
</file>

<file path=xl/ctrlProps/ctrlProp3.xml><?xml version="1.0" encoding="utf-8"?>
<formControlPr xmlns="http://schemas.microsoft.com/office/spreadsheetml/2009/9/main" objectType="Drop" dropLines="30" dropStyle="combo" dx="16" fmlaLink="CMVIIzdroj!$A$31" fmlaRange="CMVIIzdroj!$B$2:$B$30" val="0"/>
</file>

<file path=xl/ctrlProps/ctrlProp4.xml><?xml version="1.0" encoding="utf-8"?>
<formControlPr xmlns="http://schemas.microsoft.com/office/spreadsheetml/2009/9/main" objectType="Drop" dropLines="33" dropStyle="combo" dx="16" fmlaLink="CMVXzdroj!$A$35" fmlaRange="CMVXzdroj!$B$2:$B$35" val="0"/>
</file>

<file path=xl/ctrlProps/ctrlProp5.xml><?xml version="1.0" encoding="utf-8"?>
<formControlPr xmlns="http://schemas.microsoft.com/office/spreadsheetml/2009/9/main" objectType="Drop" dropLines="30" dropStyle="combo" dx="16" fmlaLink="LCACzdroj!$A$7" fmlaRange="LCACzdroj!$B$2:$E$6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5" Type="http://schemas.openxmlformats.org/officeDocument/2006/relationships/image" Target="../media/image5.tif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3.jpeg"/><Relationship Id="rId1" Type="http://schemas.openxmlformats.org/officeDocument/2006/relationships/image" Target="../media/image1.jpeg"/><Relationship Id="rId5" Type="http://schemas.openxmlformats.org/officeDocument/2006/relationships/image" Target="../media/image4.png"/><Relationship Id="rId4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3.jpeg"/><Relationship Id="rId1" Type="http://schemas.openxmlformats.org/officeDocument/2006/relationships/image" Target="../media/image1.jpeg"/><Relationship Id="rId5" Type="http://schemas.openxmlformats.org/officeDocument/2006/relationships/image" Target="../media/image4.png"/><Relationship Id="rId4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3.jpeg"/><Relationship Id="rId1" Type="http://schemas.openxmlformats.org/officeDocument/2006/relationships/image" Target="../media/image1.jpeg"/><Relationship Id="rId6" Type="http://schemas.openxmlformats.org/officeDocument/2006/relationships/image" Target="../media/image4.png"/><Relationship Id="rId5" Type="http://schemas.openxmlformats.org/officeDocument/2006/relationships/image" Target="../media/image2.jpg"/><Relationship Id="rId4" Type="http://schemas.openxmlformats.org/officeDocument/2006/relationships/image" Target="../media/image9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923925</xdr:colOff>
      <xdr:row>38</xdr:row>
      <xdr:rowOff>0</xdr:rowOff>
    </xdr:from>
    <xdr:to>
      <xdr:col>2</xdr:col>
      <xdr:colOff>923925</xdr:colOff>
      <xdr:row>38</xdr:row>
      <xdr:rowOff>161925</xdr:rowOff>
    </xdr:to>
    <xdr:pic>
      <xdr:nvPicPr>
        <xdr:cNvPr id="2" name="Picture 10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36" t="8511" r="5382" b="11702"/>
        <a:stretch>
          <a:fillRect/>
        </a:stretch>
      </xdr:blipFill>
      <xdr:spPr bwMode="auto">
        <a:xfrm>
          <a:off x="3705225" y="8439150"/>
          <a:ext cx="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2051190</xdr:colOff>
      <xdr:row>11</xdr:row>
      <xdr:rowOff>12840</xdr:rowOff>
    </xdr:from>
    <xdr:to>
      <xdr:col>2</xdr:col>
      <xdr:colOff>281940</xdr:colOff>
      <xdr:row>13</xdr:row>
      <xdr:rowOff>38367</xdr:rowOff>
    </xdr:to>
    <xdr:pic>
      <xdr:nvPicPr>
        <xdr:cNvPr id="3" name="Obrázok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3190" y="2184540"/>
          <a:ext cx="326250" cy="40652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26</xdr:row>
          <xdr:rowOff>22860</xdr:rowOff>
        </xdr:from>
        <xdr:to>
          <xdr:col>2</xdr:col>
          <xdr:colOff>3093720</xdr:colOff>
          <xdr:row>26</xdr:row>
          <xdr:rowOff>220980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1085851</xdr:colOff>
      <xdr:row>39</xdr:row>
      <xdr:rowOff>180975</xdr:rowOff>
    </xdr:from>
    <xdr:to>
      <xdr:col>2</xdr:col>
      <xdr:colOff>3009901</xdr:colOff>
      <xdr:row>40</xdr:row>
      <xdr:rowOff>170900</xdr:rowOff>
    </xdr:to>
    <xdr:pic>
      <xdr:nvPicPr>
        <xdr:cNvPr id="5" name="Obrázok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1" y="8705850"/>
          <a:ext cx="1924050" cy="313775"/>
        </a:xfrm>
        <a:prstGeom prst="rect">
          <a:avLst/>
        </a:prstGeom>
      </xdr:spPr>
    </xdr:pic>
    <xdr:clientData/>
  </xdr:twoCellAnchor>
  <xdr:twoCellAnchor editAs="oneCell">
    <xdr:from>
      <xdr:col>1</xdr:col>
      <xdr:colOff>1674495</xdr:colOff>
      <xdr:row>3</xdr:row>
      <xdr:rowOff>123826</xdr:rowOff>
    </xdr:from>
    <xdr:to>
      <xdr:col>2</xdr:col>
      <xdr:colOff>746760</xdr:colOff>
      <xdr:row>5</xdr:row>
      <xdr:rowOff>188694</xdr:rowOff>
    </xdr:to>
    <xdr:pic>
      <xdr:nvPicPr>
        <xdr:cNvPr id="7" name="Picture 6" descr="D:\Zack\Desktop\公司logo\logo.pn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436495" y="832486"/>
          <a:ext cx="1167765" cy="445868"/>
        </a:xfrm>
        <a:prstGeom prst="rect">
          <a:avLst/>
        </a:prstGeom>
        <a:noFill/>
        <a:effectLst>
          <a:outerShdw blurRad="63500" sx="102000" sy="102000" algn="ctr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1442085</xdr:colOff>
      <xdr:row>14</xdr:row>
      <xdr:rowOff>0</xdr:rowOff>
    </xdr:from>
    <xdr:to>
      <xdr:col>2</xdr:col>
      <xdr:colOff>822960</xdr:colOff>
      <xdr:row>25</xdr:row>
      <xdr:rowOff>1905</xdr:rowOff>
    </xdr:to>
    <xdr:pic>
      <xdr:nvPicPr>
        <xdr:cNvPr id="4" name="Obrázok 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4085" y="2743200"/>
          <a:ext cx="1476375" cy="1990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923925</xdr:colOff>
      <xdr:row>39</xdr:row>
      <xdr:rowOff>0</xdr:rowOff>
    </xdr:from>
    <xdr:to>
      <xdr:col>2</xdr:col>
      <xdr:colOff>923925</xdr:colOff>
      <xdr:row>39</xdr:row>
      <xdr:rowOff>161925</xdr:rowOff>
    </xdr:to>
    <xdr:pic>
      <xdr:nvPicPr>
        <xdr:cNvPr id="2" name="Picture 10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36" t="8511" r="5382" b="11702"/>
        <a:stretch>
          <a:fillRect/>
        </a:stretch>
      </xdr:blipFill>
      <xdr:spPr bwMode="auto">
        <a:xfrm>
          <a:off x="3781425" y="8161020"/>
          <a:ext cx="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2051190</xdr:colOff>
      <xdr:row>11</xdr:row>
      <xdr:rowOff>12840</xdr:rowOff>
    </xdr:from>
    <xdr:to>
      <xdr:col>2</xdr:col>
      <xdr:colOff>281940</xdr:colOff>
      <xdr:row>13</xdr:row>
      <xdr:rowOff>38367</xdr:rowOff>
    </xdr:to>
    <xdr:pic>
      <xdr:nvPicPr>
        <xdr:cNvPr id="3" name="Obrázok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3190" y="2184540"/>
          <a:ext cx="326250" cy="40652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26</xdr:row>
          <xdr:rowOff>22860</xdr:rowOff>
        </xdr:from>
        <xdr:to>
          <xdr:col>2</xdr:col>
          <xdr:colOff>3093720</xdr:colOff>
          <xdr:row>26</xdr:row>
          <xdr:rowOff>220980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1085851</xdr:colOff>
      <xdr:row>40</xdr:row>
      <xdr:rowOff>180975</xdr:rowOff>
    </xdr:from>
    <xdr:to>
      <xdr:col>2</xdr:col>
      <xdr:colOff>3009901</xdr:colOff>
      <xdr:row>41</xdr:row>
      <xdr:rowOff>170900</xdr:rowOff>
    </xdr:to>
    <xdr:pic>
      <xdr:nvPicPr>
        <xdr:cNvPr id="5" name="Obrázok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1" y="8654415"/>
          <a:ext cx="1924050" cy="309965"/>
        </a:xfrm>
        <a:prstGeom prst="rect">
          <a:avLst/>
        </a:prstGeom>
      </xdr:spPr>
    </xdr:pic>
    <xdr:clientData/>
  </xdr:twoCellAnchor>
  <xdr:twoCellAnchor editAs="oneCell">
    <xdr:from>
      <xdr:col>1</xdr:col>
      <xdr:colOff>1674495</xdr:colOff>
      <xdr:row>3</xdr:row>
      <xdr:rowOff>123826</xdr:rowOff>
    </xdr:from>
    <xdr:to>
      <xdr:col>2</xdr:col>
      <xdr:colOff>746760</xdr:colOff>
      <xdr:row>5</xdr:row>
      <xdr:rowOff>188694</xdr:rowOff>
    </xdr:to>
    <xdr:pic>
      <xdr:nvPicPr>
        <xdr:cNvPr id="6" name="Picture 6" descr="D:\Zack\Desktop\公司logo\logo.pn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436495" y="832486"/>
          <a:ext cx="1167765" cy="445868"/>
        </a:xfrm>
        <a:prstGeom prst="rect">
          <a:avLst/>
        </a:prstGeom>
        <a:noFill/>
        <a:effectLst>
          <a:outerShdw blurRad="63500" sx="102000" sy="102000" algn="ctr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1501140</xdr:colOff>
      <xdr:row>14</xdr:row>
      <xdr:rowOff>60960</xdr:rowOff>
    </xdr:from>
    <xdr:to>
      <xdr:col>2</xdr:col>
      <xdr:colOff>750570</xdr:colOff>
      <xdr:row>25</xdr:row>
      <xdr:rowOff>29845</xdr:rowOff>
    </xdr:to>
    <xdr:pic>
      <xdr:nvPicPr>
        <xdr:cNvPr id="8" name="图片 4"/>
        <xdr:cNvPicPr/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colorTemperature colorTemp="6900"/>
                  </a14:imgEffect>
                  <a14:imgEffect>
                    <a14:saturation sat="5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3140" y="2804160"/>
          <a:ext cx="1344930" cy="19577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923925</xdr:colOff>
      <xdr:row>44</xdr:row>
      <xdr:rowOff>0</xdr:rowOff>
    </xdr:from>
    <xdr:to>
      <xdr:col>2</xdr:col>
      <xdr:colOff>923925</xdr:colOff>
      <xdr:row>45</xdr:row>
      <xdr:rowOff>76200</xdr:rowOff>
    </xdr:to>
    <xdr:pic>
      <xdr:nvPicPr>
        <xdr:cNvPr id="15" name="Picture 10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36" t="8511" r="5382" b="11702"/>
        <a:stretch>
          <a:fillRect/>
        </a:stretch>
      </xdr:blipFill>
      <xdr:spPr bwMode="auto">
        <a:xfrm>
          <a:off x="3714750" y="8934450"/>
          <a:ext cx="1162050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25</xdr:row>
          <xdr:rowOff>22860</xdr:rowOff>
        </xdr:from>
        <xdr:to>
          <xdr:col>2</xdr:col>
          <xdr:colOff>3017520</xdr:colOff>
          <xdr:row>25</xdr:row>
          <xdr:rowOff>220980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1085851</xdr:colOff>
      <xdr:row>45</xdr:row>
      <xdr:rowOff>180975</xdr:rowOff>
    </xdr:from>
    <xdr:to>
      <xdr:col>2</xdr:col>
      <xdr:colOff>3009901</xdr:colOff>
      <xdr:row>46</xdr:row>
      <xdr:rowOff>170900</xdr:rowOff>
    </xdr:to>
    <xdr:pic>
      <xdr:nvPicPr>
        <xdr:cNvPr id="4" name="Obrázok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1" y="8858250"/>
          <a:ext cx="1924050" cy="3137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9524</xdr:colOff>
      <xdr:row>13</xdr:row>
      <xdr:rowOff>152400</xdr:rowOff>
    </xdr:from>
    <xdr:to>
      <xdr:col>2</xdr:col>
      <xdr:colOff>2140921</xdr:colOff>
      <xdr:row>22</xdr:row>
      <xdr:rowOff>145415</xdr:rowOff>
    </xdr:to>
    <xdr:pic>
      <xdr:nvPicPr>
        <xdr:cNvPr id="8" name="图片 15" descr="D:\Zack\Desktop\New VRF\图片\外机\16HP+16HP+16HP+16HP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4" y="2409825"/>
          <a:ext cx="4169747" cy="19265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2014995</xdr:colOff>
      <xdr:row>11</xdr:row>
      <xdr:rowOff>18554</xdr:rowOff>
    </xdr:from>
    <xdr:to>
      <xdr:col>2</xdr:col>
      <xdr:colOff>245745</xdr:colOff>
      <xdr:row>13</xdr:row>
      <xdr:rowOff>44081</xdr:rowOff>
    </xdr:to>
    <xdr:pic>
      <xdr:nvPicPr>
        <xdr:cNvPr id="10" name="Obrázok 9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6995" y="2190254"/>
          <a:ext cx="326250" cy="406527"/>
        </a:xfrm>
        <a:prstGeom prst="rect">
          <a:avLst/>
        </a:prstGeom>
      </xdr:spPr>
    </xdr:pic>
    <xdr:clientData/>
  </xdr:twoCellAnchor>
  <xdr:twoCellAnchor editAs="oneCell">
    <xdr:from>
      <xdr:col>1</xdr:col>
      <xdr:colOff>1638300</xdr:colOff>
      <xdr:row>3</xdr:row>
      <xdr:rowOff>129540</xdr:rowOff>
    </xdr:from>
    <xdr:to>
      <xdr:col>2</xdr:col>
      <xdr:colOff>710565</xdr:colOff>
      <xdr:row>6</xdr:row>
      <xdr:rowOff>3908</xdr:rowOff>
    </xdr:to>
    <xdr:pic>
      <xdr:nvPicPr>
        <xdr:cNvPr id="11" name="Picture 6" descr="D:\Zack\Desktop\公司logo\logo.png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400300" y="838200"/>
          <a:ext cx="1167765" cy="445868"/>
        </a:xfrm>
        <a:prstGeom prst="rect">
          <a:avLst/>
        </a:prstGeom>
        <a:noFill/>
        <a:effectLst>
          <a:outerShdw blurRad="63500" sx="102000" sy="102000" algn="ctr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923925</xdr:colOff>
      <xdr:row>44</xdr:row>
      <xdr:rowOff>0</xdr:rowOff>
    </xdr:from>
    <xdr:to>
      <xdr:col>2</xdr:col>
      <xdr:colOff>923925</xdr:colOff>
      <xdr:row>45</xdr:row>
      <xdr:rowOff>76200</xdr:rowOff>
    </xdr:to>
    <xdr:pic>
      <xdr:nvPicPr>
        <xdr:cNvPr id="2" name="Picture 10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36" t="8511" r="5382" b="11702"/>
        <a:stretch>
          <a:fillRect/>
        </a:stretch>
      </xdr:blipFill>
      <xdr:spPr bwMode="auto">
        <a:xfrm>
          <a:off x="3705225" y="8439150"/>
          <a:ext cx="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25</xdr:row>
          <xdr:rowOff>22860</xdr:rowOff>
        </xdr:from>
        <xdr:to>
          <xdr:col>2</xdr:col>
          <xdr:colOff>3017520</xdr:colOff>
          <xdr:row>25</xdr:row>
          <xdr:rowOff>220980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1085851</xdr:colOff>
      <xdr:row>45</xdr:row>
      <xdr:rowOff>180975</xdr:rowOff>
    </xdr:from>
    <xdr:to>
      <xdr:col>2</xdr:col>
      <xdr:colOff>3009901</xdr:colOff>
      <xdr:row>46</xdr:row>
      <xdr:rowOff>170900</xdr:rowOff>
    </xdr:to>
    <xdr:pic>
      <xdr:nvPicPr>
        <xdr:cNvPr id="5" name="Obrázok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1" y="8705850"/>
          <a:ext cx="1924050" cy="3137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9524</xdr:colOff>
      <xdr:row>13</xdr:row>
      <xdr:rowOff>152400</xdr:rowOff>
    </xdr:from>
    <xdr:to>
      <xdr:col>2</xdr:col>
      <xdr:colOff>2140921</xdr:colOff>
      <xdr:row>22</xdr:row>
      <xdr:rowOff>145415</xdr:rowOff>
    </xdr:to>
    <xdr:pic>
      <xdr:nvPicPr>
        <xdr:cNvPr id="6" name="图片 15" descr="D:\Zack\Desktop\New VRF\图片\外机\16HP+16HP+16HP+16HP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4" y="2600325"/>
          <a:ext cx="4169747" cy="19265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2014995</xdr:colOff>
      <xdr:row>11</xdr:row>
      <xdr:rowOff>10934</xdr:rowOff>
    </xdr:from>
    <xdr:to>
      <xdr:col>2</xdr:col>
      <xdr:colOff>245745</xdr:colOff>
      <xdr:row>13</xdr:row>
      <xdr:rowOff>36461</xdr:rowOff>
    </xdr:to>
    <xdr:pic>
      <xdr:nvPicPr>
        <xdr:cNvPr id="8" name="Obrázok 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6995" y="2182634"/>
          <a:ext cx="326250" cy="406527"/>
        </a:xfrm>
        <a:prstGeom prst="rect">
          <a:avLst/>
        </a:prstGeom>
      </xdr:spPr>
    </xdr:pic>
    <xdr:clientData/>
  </xdr:twoCellAnchor>
  <xdr:twoCellAnchor editAs="oneCell">
    <xdr:from>
      <xdr:col>1</xdr:col>
      <xdr:colOff>1638300</xdr:colOff>
      <xdr:row>3</xdr:row>
      <xdr:rowOff>121920</xdr:rowOff>
    </xdr:from>
    <xdr:to>
      <xdr:col>2</xdr:col>
      <xdr:colOff>710565</xdr:colOff>
      <xdr:row>5</xdr:row>
      <xdr:rowOff>186788</xdr:rowOff>
    </xdr:to>
    <xdr:pic>
      <xdr:nvPicPr>
        <xdr:cNvPr id="9" name="Picture 6" descr="D:\Zack\Desktop\公司logo\logo.png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400300" y="830580"/>
          <a:ext cx="1167765" cy="445868"/>
        </a:xfrm>
        <a:prstGeom prst="rect">
          <a:avLst/>
        </a:prstGeom>
        <a:noFill/>
        <a:effectLst>
          <a:outerShdw blurRad="63500" sx="102000" sy="102000" algn="ctr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923925</xdr:colOff>
      <xdr:row>39</xdr:row>
      <xdr:rowOff>0</xdr:rowOff>
    </xdr:from>
    <xdr:to>
      <xdr:col>2</xdr:col>
      <xdr:colOff>923925</xdr:colOff>
      <xdr:row>39</xdr:row>
      <xdr:rowOff>161925</xdr:rowOff>
    </xdr:to>
    <xdr:pic>
      <xdr:nvPicPr>
        <xdr:cNvPr id="2" name="Picture 10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36" t="8511" r="5382" b="11702"/>
        <a:stretch>
          <a:fillRect/>
        </a:stretch>
      </xdr:blipFill>
      <xdr:spPr bwMode="auto">
        <a:xfrm>
          <a:off x="3705225" y="8439150"/>
          <a:ext cx="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25</xdr:row>
          <xdr:rowOff>22860</xdr:rowOff>
        </xdr:from>
        <xdr:to>
          <xdr:col>2</xdr:col>
          <xdr:colOff>3017520</xdr:colOff>
          <xdr:row>25</xdr:row>
          <xdr:rowOff>220980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1085851</xdr:colOff>
      <xdr:row>40</xdr:row>
      <xdr:rowOff>180975</xdr:rowOff>
    </xdr:from>
    <xdr:to>
      <xdr:col>2</xdr:col>
      <xdr:colOff>3009901</xdr:colOff>
      <xdr:row>41</xdr:row>
      <xdr:rowOff>170900</xdr:rowOff>
    </xdr:to>
    <xdr:pic>
      <xdr:nvPicPr>
        <xdr:cNvPr id="5" name="Obrázok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1" y="8705850"/>
          <a:ext cx="1924050" cy="313775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523875</xdr:colOff>
      <xdr:row>18</xdr:row>
      <xdr:rowOff>66675</xdr:rowOff>
    </xdr:from>
    <xdr:to>
      <xdr:col>1</xdr:col>
      <xdr:colOff>2000250</xdr:colOff>
      <xdr:row>24</xdr:row>
      <xdr:rowOff>70742</xdr:rowOff>
    </xdr:to>
    <xdr:pic>
      <xdr:nvPicPr>
        <xdr:cNvPr id="8" name="Obrázok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3467100"/>
          <a:ext cx="1476375" cy="11013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66676</xdr:colOff>
      <xdr:row>16</xdr:row>
      <xdr:rowOff>57150</xdr:rowOff>
    </xdr:from>
    <xdr:to>
      <xdr:col>2</xdr:col>
      <xdr:colOff>1895476</xdr:colOff>
      <xdr:row>24</xdr:row>
      <xdr:rowOff>460152</xdr:rowOff>
    </xdr:to>
    <xdr:pic>
      <xdr:nvPicPr>
        <xdr:cNvPr id="4" name="Obrázok 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7976" y="3286125"/>
          <a:ext cx="1828800" cy="1881282"/>
        </a:xfrm>
        <a:prstGeom prst="rect">
          <a:avLst/>
        </a:prstGeom>
      </xdr:spPr>
    </xdr:pic>
    <xdr:clientData/>
  </xdr:twoCellAnchor>
  <xdr:twoCellAnchor editAs="oneCell">
    <xdr:from>
      <xdr:col>1</xdr:col>
      <xdr:colOff>2007375</xdr:colOff>
      <xdr:row>11</xdr:row>
      <xdr:rowOff>10934</xdr:rowOff>
    </xdr:from>
    <xdr:to>
      <xdr:col>2</xdr:col>
      <xdr:colOff>238125</xdr:colOff>
      <xdr:row>13</xdr:row>
      <xdr:rowOff>36461</xdr:rowOff>
    </xdr:to>
    <xdr:pic>
      <xdr:nvPicPr>
        <xdr:cNvPr id="9" name="Obrázok 8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9375" y="2182634"/>
          <a:ext cx="326250" cy="406527"/>
        </a:xfrm>
        <a:prstGeom prst="rect">
          <a:avLst/>
        </a:prstGeom>
      </xdr:spPr>
    </xdr:pic>
    <xdr:clientData/>
  </xdr:twoCellAnchor>
  <xdr:twoCellAnchor editAs="oneCell">
    <xdr:from>
      <xdr:col>1</xdr:col>
      <xdr:colOff>1630680</xdr:colOff>
      <xdr:row>3</xdr:row>
      <xdr:rowOff>121920</xdr:rowOff>
    </xdr:from>
    <xdr:to>
      <xdr:col>2</xdr:col>
      <xdr:colOff>702945</xdr:colOff>
      <xdr:row>5</xdr:row>
      <xdr:rowOff>186788</xdr:rowOff>
    </xdr:to>
    <xdr:pic>
      <xdr:nvPicPr>
        <xdr:cNvPr id="10" name="Picture 6" descr="D:\Zack\Desktop\公司logo\logo.pn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392680" y="830580"/>
          <a:ext cx="1167765" cy="445868"/>
        </a:xfrm>
        <a:prstGeom prst="rect">
          <a:avLst/>
        </a:prstGeom>
        <a:noFill/>
        <a:effectLst>
          <a:outerShdw blurRad="63500" sx="102000" sy="102000" algn="ctr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plnenie%20chladiva%20ECOi%206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ladivo"/>
      <sheetName val="2"/>
    </sheetNames>
    <sheetDataSet>
      <sheetData sheetId="0" refreshError="1"/>
      <sheetData sheetId="1">
        <row r="2">
          <cell r="A2" t="str">
            <v>U-8ME1E81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3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4.xml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5.xml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2"/>
  <sheetViews>
    <sheetView tabSelected="1" zoomScaleNormal="100" workbookViewId="0">
      <selection activeCell="C8" sqref="C8"/>
    </sheetView>
  </sheetViews>
  <sheetFormatPr defaultColWidth="9.109375" defaultRowHeight="13.8" x14ac:dyDescent="0.25"/>
  <cols>
    <col min="1" max="1" width="11.109375" style="6" customWidth="1"/>
    <col min="2" max="2" width="30.5546875" style="6" customWidth="1"/>
    <col min="3" max="3" width="45.5546875" style="22" customWidth="1"/>
    <col min="4" max="4" width="2" style="6" customWidth="1"/>
    <col min="5" max="16384" width="9.109375" style="6"/>
  </cols>
  <sheetData>
    <row r="1" spans="1:9" ht="27.6" x14ac:dyDescent="0.25">
      <c r="A1" s="54" t="s">
        <v>0</v>
      </c>
      <c r="B1" s="54"/>
      <c r="C1" s="54"/>
    </row>
    <row r="2" spans="1:9" ht="13.5" customHeight="1" x14ac:dyDescent="0.25">
      <c r="A2" s="26"/>
      <c r="B2" s="26"/>
      <c r="C2" s="26"/>
    </row>
    <row r="3" spans="1:9" ht="15" x14ac:dyDescent="0.25">
      <c r="A3" s="55" t="s">
        <v>131</v>
      </c>
      <c r="B3" s="55"/>
      <c r="C3" s="55"/>
    </row>
    <row r="4" spans="1:9" ht="15" x14ac:dyDescent="0.25">
      <c r="A4" s="27"/>
      <c r="B4" s="27"/>
      <c r="C4" s="27"/>
    </row>
    <row r="5" spans="1:9" ht="15" x14ac:dyDescent="0.25">
      <c r="A5" s="27"/>
      <c r="B5" s="28"/>
      <c r="C5" s="27"/>
      <c r="I5" s="8"/>
    </row>
    <row r="6" spans="1:9" ht="15" x14ac:dyDescent="0.25">
      <c r="A6" s="29"/>
      <c r="B6" s="29"/>
      <c r="C6" s="27"/>
      <c r="I6" s="8"/>
    </row>
    <row r="7" spans="1:9" ht="15" x14ac:dyDescent="0.25">
      <c r="A7" s="29"/>
      <c r="B7" s="29"/>
      <c r="C7" s="27"/>
      <c r="I7" s="8"/>
    </row>
    <row r="8" spans="1:9" x14ac:dyDescent="0.25">
      <c r="A8" s="30" t="s">
        <v>1</v>
      </c>
      <c r="B8" s="31">
        <f ca="1">TODAY()</f>
        <v>42556</v>
      </c>
      <c r="C8" s="29"/>
      <c r="I8" s="8"/>
    </row>
    <row r="9" spans="1:9" x14ac:dyDescent="0.25">
      <c r="A9" s="30" t="s">
        <v>2</v>
      </c>
      <c r="B9" s="56"/>
      <c r="C9" s="56"/>
      <c r="I9" s="8"/>
    </row>
    <row r="10" spans="1:9" x14ac:dyDescent="0.25">
      <c r="A10" s="32" t="s">
        <v>3</v>
      </c>
      <c r="B10" s="57"/>
      <c r="C10" s="57"/>
      <c r="I10" s="8"/>
    </row>
    <row r="11" spans="1:9" x14ac:dyDescent="0.25">
      <c r="A11" s="10"/>
      <c r="B11" s="10"/>
      <c r="C11" s="11"/>
      <c r="I11" s="8"/>
    </row>
    <row r="12" spans="1:9" ht="15" x14ac:dyDescent="0.25">
      <c r="A12" s="9"/>
      <c r="B12" s="7"/>
      <c r="C12" s="7"/>
      <c r="I12" s="8"/>
    </row>
    <row r="13" spans="1:9" ht="15" x14ac:dyDescent="0.25">
      <c r="A13" s="9"/>
      <c r="B13" s="7"/>
      <c r="C13" s="7"/>
      <c r="I13" s="8"/>
    </row>
    <row r="14" spans="1:9" ht="15" x14ac:dyDescent="0.25">
      <c r="A14" s="9"/>
      <c r="B14" s="7"/>
      <c r="C14" s="7"/>
    </row>
    <row r="15" spans="1:9" ht="15" x14ac:dyDescent="0.25">
      <c r="A15" s="9"/>
      <c r="B15" s="7"/>
      <c r="C15" s="7"/>
    </row>
    <row r="16" spans="1:9" ht="15" x14ac:dyDescent="0.25">
      <c r="A16" s="9"/>
      <c r="B16" s="7"/>
      <c r="C16" s="7"/>
    </row>
    <row r="17" spans="1:3" ht="15" x14ac:dyDescent="0.25">
      <c r="A17" s="9"/>
      <c r="B17" s="7"/>
      <c r="C17" s="7"/>
    </row>
    <row r="18" spans="1:3" ht="15" x14ac:dyDescent="0.25">
      <c r="A18" s="9"/>
      <c r="B18" s="7"/>
      <c r="C18" s="7"/>
    </row>
    <row r="19" spans="1:3" x14ac:dyDescent="0.25">
      <c r="A19" s="9"/>
      <c r="B19" s="9"/>
      <c r="C19" s="12"/>
    </row>
    <row r="20" spans="1:3" x14ac:dyDescent="0.25">
      <c r="A20" s="9"/>
      <c r="B20" s="9"/>
      <c r="C20" s="12"/>
    </row>
    <row r="21" spans="1:3" x14ac:dyDescent="0.25">
      <c r="A21" s="9"/>
      <c r="B21" s="9"/>
      <c r="C21" s="12"/>
    </row>
    <row r="22" spans="1:3" x14ac:dyDescent="0.25">
      <c r="A22" s="9"/>
      <c r="B22" s="9"/>
      <c r="C22" s="12"/>
    </row>
    <row r="23" spans="1:3" x14ac:dyDescent="0.25">
      <c r="A23" s="9"/>
      <c r="B23" s="9"/>
      <c r="C23" s="12"/>
    </row>
    <row r="24" spans="1:3" x14ac:dyDescent="0.25">
      <c r="A24" s="9"/>
      <c r="B24" s="9"/>
      <c r="C24" s="12"/>
    </row>
    <row r="25" spans="1:3" x14ac:dyDescent="0.25">
      <c r="A25" s="9"/>
      <c r="B25" s="9"/>
      <c r="C25" s="12"/>
    </row>
    <row r="26" spans="1:3" ht="26.25" customHeight="1" x14ac:dyDescent="0.25">
      <c r="A26" s="9"/>
      <c r="B26" s="9"/>
      <c r="C26" s="12"/>
    </row>
    <row r="27" spans="1:3" ht="18.75" customHeight="1" x14ac:dyDescent="0.25">
      <c r="A27" s="48" t="s">
        <v>4</v>
      </c>
      <c r="B27" s="48"/>
      <c r="C27" s="34"/>
    </row>
    <row r="28" spans="1:3" ht="16.5" customHeight="1" x14ac:dyDescent="0.25">
      <c r="A28" s="52" t="s">
        <v>18</v>
      </c>
      <c r="B28" s="53"/>
      <c r="C28" s="35" t="str">
        <f>VLOOKUP(CMVMzdroj!A6,CMVMzdroj!A2:E5,3,FALSE)</f>
        <v>CMV-V125W/R1 a CMV-V125W/ZR1</v>
      </c>
    </row>
    <row r="29" spans="1:3" ht="16.5" customHeight="1" x14ac:dyDescent="0.25">
      <c r="A29" s="48" t="s">
        <v>14</v>
      </c>
      <c r="B29" s="48"/>
      <c r="C29" s="36">
        <f>VLOOKUP(CMVMzdroj!A6,CMVMzdroj!A2:E5,5,FALSE)</f>
        <v>12.5</v>
      </c>
    </row>
    <row r="30" spans="1:3" ht="16.5" customHeight="1" x14ac:dyDescent="0.25">
      <c r="A30" s="49" t="s">
        <v>15</v>
      </c>
      <c r="B30" s="49"/>
      <c r="C30" s="37">
        <f>VLOOKUP(CMVMzdroj!A6,CMVMzdroj!A2:E5,4,FALSE)</f>
        <v>3.1</v>
      </c>
    </row>
    <row r="31" spans="1:3" x14ac:dyDescent="0.25">
      <c r="A31" s="13"/>
      <c r="B31" s="14"/>
      <c r="C31" s="15"/>
    </row>
    <row r="32" spans="1:3" ht="18.75" customHeight="1" x14ac:dyDescent="0.25">
      <c r="A32" s="50" t="s">
        <v>48</v>
      </c>
      <c r="B32" s="50"/>
      <c r="C32" s="24" t="s">
        <v>49</v>
      </c>
    </row>
    <row r="33" spans="1:3" ht="15.75" customHeight="1" x14ac:dyDescent="0.25">
      <c r="A33" s="51" t="s">
        <v>5</v>
      </c>
      <c r="B33" s="51"/>
      <c r="C33" s="40"/>
    </row>
    <row r="34" spans="1:3" ht="15.75" customHeight="1" x14ac:dyDescent="0.25">
      <c r="A34" s="51" t="s">
        <v>6</v>
      </c>
      <c r="B34" s="51"/>
      <c r="C34" s="41"/>
    </row>
    <row r="35" spans="1:3" ht="31.5" customHeight="1" x14ac:dyDescent="0.25">
      <c r="A35" s="9"/>
      <c r="B35" s="16"/>
      <c r="C35" s="17"/>
    </row>
    <row r="36" spans="1:3" ht="30.75" customHeight="1" x14ac:dyDescent="0.25">
      <c r="A36" s="47" t="s">
        <v>46</v>
      </c>
      <c r="B36" s="47"/>
      <c r="C36" s="25">
        <f>(C33*0.023)+(C34*0.04)</f>
        <v>0</v>
      </c>
    </row>
    <row r="37" spans="1:3" ht="17.25" customHeight="1" x14ac:dyDescent="0.25">
      <c r="A37" s="18"/>
      <c r="B37" s="16"/>
      <c r="C37" s="7"/>
    </row>
    <row r="38" spans="1:3" ht="19.5" customHeight="1" x14ac:dyDescent="0.25">
      <c r="A38" s="46" t="s">
        <v>47</v>
      </c>
      <c r="B38" s="46"/>
      <c r="C38" s="33">
        <f>IF(C36="","",SUM(C30+C36))</f>
        <v>3.1</v>
      </c>
    </row>
    <row r="39" spans="1:3" ht="24.75" customHeight="1" x14ac:dyDescent="0.25">
      <c r="A39" s="19"/>
      <c r="B39" s="19"/>
      <c r="C39" s="20"/>
    </row>
    <row r="40" spans="1:3" ht="25.5" customHeight="1" x14ac:dyDescent="0.25">
      <c r="A40" s="21" t="s">
        <v>50</v>
      </c>
    </row>
    <row r="41" spans="1:3" x14ac:dyDescent="0.25">
      <c r="A41" s="23" t="s">
        <v>51</v>
      </c>
    </row>
    <row r="42" spans="1:3" ht="54.75" customHeight="1" x14ac:dyDescent="0.25"/>
  </sheetData>
  <sheetProtection selectLockedCells="1"/>
  <mergeCells count="13">
    <mergeCell ref="A28:B28"/>
    <mergeCell ref="A1:C1"/>
    <mergeCell ref="A3:C3"/>
    <mergeCell ref="B9:C9"/>
    <mergeCell ref="B10:C10"/>
    <mergeCell ref="A27:B27"/>
    <mergeCell ref="A38:B38"/>
    <mergeCell ref="A36:B36"/>
    <mergeCell ref="A29:B29"/>
    <mergeCell ref="A30:B30"/>
    <mergeCell ref="A32:B32"/>
    <mergeCell ref="A33:B33"/>
    <mergeCell ref="A34:B34"/>
  </mergeCells>
  <conditionalFormatting sqref="C36">
    <cfRule type="expression" dxfId="9" priority="1" stopIfTrue="1">
      <formula>$C$36=""</formula>
    </cfRule>
    <cfRule type="cellIs" dxfId="8" priority="2" stopIfTrue="1" operator="notEqual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30480</xdr:colOff>
                    <xdr:row>26</xdr:row>
                    <xdr:rowOff>22860</xdr:rowOff>
                  </from>
                  <to>
                    <xdr:col>2</xdr:col>
                    <xdr:colOff>3093720</xdr:colOff>
                    <xdr:row>26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B9" sqref="B9:C10"/>
    </sheetView>
  </sheetViews>
  <sheetFormatPr defaultRowHeight="14.4" x14ac:dyDescent="0.3"/>
  <cols>
    <col min="2" max="2" width="14" bestFit="1" customWidth="1"/>
    <col min="3" max="3" width="39.5546875" bestFit="1" customWidth="1"/>
    <col min="4" max="4" width="13.44140625" customWidth="1"/>
  </cols>
  <sheetData>
    <row r="1" spans="1:5" x14ac:dyDescent="0.3">
      <c r="A1" s="1" t="s">
        <v>44</v>
      </c>
      <c r="B1" s="4" t="s">
        <v>115</v>
      </c>
      <c r="C1" s="4" t="s">
        <v>18</v>
      </c>
      <c r="D1" s="4" t="s">
        <v>12</v>
      </c>
      <c r="E1" s="4" t="s">
        <v>13</v>
      </c>
    </row>
    <row r="2" spans="1:5" x14ac:dyDescent="0.3">
      <c r="A2" s="1">
        <v>1</v>
      </c>
      <c r="B2" s="4">
        <v>18</v>
      </c>
      <c r="C2" s="4" t="s">
        <v>126</v>
      </c>
      <c r="D2" s="5">
        <v>1.8</v>
      </c>
      <c r="E2" s="4">
        <v>5.3</v>
      </c>
    </row>
    <row r="3" spans="1:5" x14ac:dyDescent="0.3">
      <c r="A3" s="1">
        <v>2</v>
      </c>
      <c r="B3" s="4">
        <v>24</v>
      </c>
      <c r="C3" s="4" t="s">
        <v>126</v>
      </c>
      <c r="D3" s="5">
        <v>2.4</v>
      </c>
      <c r="E3" s="4">
        <v>7</v>
      </c>
    </row>
    <row r="4" spans="1:5" x14ac:dyDescent="0.3">
      <c r="A4" s="1">
        <v>3</v>
      </c>
      <c r="B4" s="4">
        <v>36</v>
      </c>
      <c r="C4" s="4" t="s">
        <v>126</v>
      </c>
      <c r="D4" s="5">
        <v>4.4000000000000004</v>
      </c>
      <c r="E4" s="4">
        <v>10.5</v>
      </c>
    </row>
    <row r="5" spans="1:5" x14ac:dyDescent="0.3">
      <c r="A5" s="1">
        <v>4</v>
      </c>
      <c r="B5" s="4">
        <v>48</v>
      </c>
      <c r="C5" s="4" t="s">
        <v>127</v>
      </c>
      <c r="D5" s="5">
        <v>3.6</v>
      </c>
      <c r="E5" s="4">
        <v>14</v>
      </c>
    </row>
    <row r="6" spans="1:5" x14ac:dyDescent="0.3">
      <c r="A6" s="1">
        <v>5</v>
      </c>
      <c r="B6" s="4">
        <v>60</v>
      </c>
      <c r="C6" s="4" t="s">
        <v>127</v>
      </c>
      <c r="D6" s="5">
        <v>4</v>
      </c>
      <c r="E6" s="4">
        <v>16</v>
      </c>
    </row>
    <row r="7" spans="1:5" x14ac:dyDescent="0.3">
      <c r="A7" s="3">
        <v>1</v>
      </c>
      <c r="B7" s="1"/>
      <c r="C7" s="1"/>
      <c r="D7" s="1"/>
      <c r="E7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3"/>
  <sheetViews>
    <sheetView zoomScaleNormal="100" workbookViewId="0">
      <selection activeCell="C8" sqref="C8"/>
    </sheetView>
  </sheetViews>
  <sheetFormatPr defaultColWidth="9.109375" defaultRowHeight="13.8" x14ac:dyDescent="0.25"/>
  <cols>
    <col min="1" max="1" width="11.109375" style="6" customWidth="1"/>
    <col min="2" max="2" width="30.5546875" style="6" customWidth="1"/>
    <col min="3" max="3" width="45.5546875" style="22" customWidth="1"/>
    <col min="4" max="4" width="2" style="6" customWidth="1"/>
    <col min="5" max="16384" width="9.109375" style="6"/>
  </cols>
  <sheetData>
    <row r="1" spans="1:9" ht="27.6" x14ac:dyDescent="0.25">
      <c r="A1" s="54" t="s">
        <v>0</v>
      </c>
      <c r="B1" s="54"/>
      <c r="C1" s="54"/>
    </row>
    <row r="2" spans="1:9" ht="13.5" customHeight="1" x14ac:dyDescent="0.25">
      <c r="A2" s="26"/>
      <c r="B2" s="26"/>
      <c r="C2" s="26"/>
    </row>
    <row r="3" spans="1:9" ht="15" x14ac:dyDescent="0.25">
      <c r="A3" s="55" t="s">
        <v>140</v>
      </c>
      <c r="B3" s="55"/>
      <c r="C3" s="55"/>
    </row>
    <row r="4" spans="1:9" ht="15" x14ac:dyDescent="0.25">
      <c r="A4" s="42"/>
      <c r="B4" s="42"/>
      <c r="C4" s="42"/>
    </row>
    <row r="5" spans="1:9" ht="15" x14ac:dyDescent="0.25">
      <c r="A5" s="42"/>
      <c r="B5" s="28"/>
      <c r="C5" s="42"/>
      <c r="I5" s="8"/>
    </row>
    <row r="6" spans="1:9" ht="15" x14ac:dyDescent="0.25">
      <c r="A6" s="29"/>
      <c r="B6" s="29"/>
      <c r="C6" s="42"/>
      <c r="I6" s="8"/>
    </row>
    <row r="7" spans="1:9" ht="15" x14ac:dyDescent="0.25">
      <c r="A7" s="29"/>
      <c r="B7" s="29"/>
      <c r="C7" s="42"/>
      <c r="I7" s="8"/>
    </row>
    <row r="8" spans="1:9" x14ac:dyDescent="0.25">
      <c r="A8" s="30" t="s">
        <v>1</v>
      </c>
      <c r="B8" s="31">
        <f ca="1">TODAY()</f>
        <v>42556</v>
      </c>
      <c r="C8" s="29"/>
      <c r="I8" s="8"/>
    </row>
    <row r="9" spans="1:9" x14ac:dyDescent="0.25">
      <c r="A9" s="30" t="s">
        <v>2</v>
      </c>
      <c r="B9" s="56"/>
      <c r="C9" s="56"/>
      <c r="I9" s="8"/>
    </row>
    <row r="10" spans="1:9" x14ac:dyDescent="0.25">
      <c r="A10" s="32" t="s">
        <v>3</v>
      </c>
      <c r="B10" s="57"/>
      <c r="C10" s="57"/>
      <c r="I10" s="8"/>
    </row>
    <row r="11" spans="1:9" x14ac:dyDescent="0.25">
      <c r="A11" s="10"/>
      <c r="B11" s="10"/>
      <c r="C11" s="11"/>
      <c r="I11" s="8"/>
    </row>
    <row r="12" spans="1:9" ht="15" x14ac:dyDescent="0.25">
      <c r="A12" s="9"/>
      <c r="B12" s="7"/>
      <c r="C12" s="7"/>
      <c r="I12" s="8"/>
    </row>
    <row r="13" spans="1:9" ht="15" x14ac:dyDescent="0.25">
      <c r="A13" s="9"/>
      <c r="B13" s="7"/>
      <c r="C13" s="7"/>
      <c r="I13" s="8"/>
    </row>
    <row r="14" spans="1:9" ht="15" x14ac:dyDescent="0.25">
      <c r="A14" s="9"/>
      <c r="B14" s="7"/>
      <c r="C14" s="7"/>
    </row>
    <row r="15" spans="1:9" ht="15" x14ac:dyDescent="0.25">
      <c r="A15" s="9"/>
      <c r="B15" s="7"/>
      <c r="C15" s="7"/>
    </row>
    <row r="16" spans="1:9" ht="15" x14ac:dyDescent="0.25">
      <c r="A16" s="9"/>
      <c r="B16" s="7"/>
      <c r="C16" s="7"/>
    </row>
    <row r="17" spans="1:3" ht="15" x14ac:dyDescent="0.25">
      <c r="A17" s="9"/>
      <c r="B17" s="7"/>
      <c r="C17" s="7"/>
    </row>
    <row r="18" spans="1:3" ht="15" x14ac:dyDescent="0.25">
      <c r="A18" s="9"/>
      <c r="B18" s="7"/>
      <c r="C18" s="7"/>
    </row>
    <row r="19" spans="1:3" x14ac:dyDescent="0.25">
      <c r="A19" s="9"/>
      <c r="B19" s="9"/>
      <c r="C19" s="12"/>
    </row>
    <row r="20" spans="1:3" x14ac:dyDescent="0.25">
      <c r="A20" s="9"/>
      <c r="B20" s="9"/>
      <c r="C20" s="12"/>
    </row>
    <row r="21" spans="1:3" x14ac:dyDescent="0.25">
      <c r="A21" s="9"/>
      <c r="B21" s="9"/>
      <c r="C21" s="12"/>
    </row>
    <row r="22" spans="1:3" x14ac:dyDescent="0.25">
      <c r="A22" s="9"/>
      <c r="B22" s="9"/>
      <c r="C22" s="12"/>
    </row>
    <row r="23" spans="1:3" x14ac:dyDescent="0.25">
      <c r="A23" s="9"/>
      <c r="B23" s="9"/>
      <c r="C23" s="12"/>
    </row>
    <row r="24" spans="1:3" x14ac:dyDescent="0.25">
      <c r="A24" s="9"/>
      <c r="B24" s="9"/>
      <c r="C24" s="12"/>
    </row>
    <row r="25" spans="1:3" x14ac:dyDescent="0.25">
      <c r="A25" s="9"/>
      <c r="B25" s="9"/>
      <c r="C25" s="12"/>
    </row>
    <row r="26" spans="1:3" ht="26.25" customHeight="1" x14ac:dyDescent="0.25">
      <c r="A26" s="9"/>
      <c r="B26" s="9"/>
      <c r="C26" s="12"/>
    </row>
    <row r="27" spans="1:3" ht="18.75" customHeight="1" x14ac:dyDescent="0.25">
      <c r="A27" s="48" t="s">
        <v>4</v>
      </c>
      <c r="B27" s="48"/>
      <c r="C27" s="34"/>
    </row>
    <row r="28" spans="1:3" ht="16.5" customHeight="1" x14ac:dyDescent="0.25">
      <c r="A28" s="52" t="s">
        <v>18</v>
      </c>
      <c r="B28" s="53"/>
      <c r="C28" s="35" t="str">
        <f>VLOOKUP(CMVMVHzdroj!A4,CMVMVHzdroj!A2:E5,3,FALSE)</f>
        <v>CMV-VH224W/ZR1</v>
      </c>
    </row>
    <row r="29" spans="1:3" ht="16.5" customHeight="1" x14ac:dyDescent="0.25">
      <c r="A29" s="48" t="s">
        <v>14</v>
      </c>
      <c r="B29" s="48"/>
      <c r="C29" s="36">
        <f>VLOOKUP(CMVMVHzdroj!A4,CMVMVHzdroj!A2:E5,5,FALSE)</f>
        <v>22.4</v>
      </c>
    </row>
    <row r="30" spans="1:3" ht="16.5" customHeight="1" x14ac:dyDescent="0.25">
      <c r="A30" s="49" t="s">
        <v>15</v>
      </c>
      <c r="B30" s="49"/>
      <c r="C30" s="37">
        <f>VLOOKUP(CMVMVHzdroj!A4,CMVMVHzdroj!A2:E5,4,FALSE)</f>
        <v>6.1</v>
      </c>
    </row>
    <row r="31" spans="1:3" x14ac:dyDescent="0.25">
      <c r="A31" s="13"/>
      <c r="B31" s="14"/>
      <c r="C31" s="15"/>
    </row>
    <row r="32" spans="1:3" ht="18.75" customHeight="1" x14ac:dyDescent="0.25">
      <c r="A32" s="50" t="s">
        <v>48</v>
      </c>
      <c r="B32" s="50"/>
      <c r="C32" s="24" t="s">
        <v>49</v>
      </c>
    </row>
    <row r="33" spans="1:3" ht="15.75" customHeight="1" x14ac:dyDescent="0.25">
      <c r="A33" s="51" t="s">
        <v>5</v>
      </c>
      <c r="B33" s="51"/>
      <c r="C33" s="40"/>
    </row>
    <row r="34" spans="1:3" ht="15.75" customHeight="1" x14ac:dyDescent="0.25">
      <c r="A34" s="51" t="s">
        <v>6</v>
      </c>
      <c r="B34" s="51"/>
      <c r="C34" s="41"/>
    </row>
    <row r="35" spans="1:3" ht="15.75" customHeight="1" x14ac:dyDescent="0.25">
      <c r="A35" s="51" t="s">
        <v>7</v>
      </c>
      <c r="B35" s="51"/>
      <c r="C35" s="43"/>
    </row>
    <row r="36" spans="1:3" ht="31.5" customHeight="1" x14ac:dyDescent="0.25">
      <c r="A36" s="9"/>
      <c r="B36" s="16"/>
      <c r="C36" s="17"/>
    </row>
    <row r="37" spans="1:3" ht="30.75" customHeight="1" x14ac:dyDescent="0.25">
      <c r="A37" s="47" t="s">
        <v>46</v>
      </c>
      <c r="B37" s="47"/>
      <c r="C37" s="25">
        <f>(C33*0.023)+(C34*0.06)+(C35*0.12)</f>
        <v>0</v>
      </c>
    </row>
    <row r="38" spans="1:3" ht="17.25" customHeight="1" x14ac:dyDescent="0.25">
      <c r="A38" s="18"/>
      <c r="B38" s="16"/>
      <c r="C38" s="7"/>
    </row>
    <row r="39" spans="1:3" ht="19.5" customHeight="1" x14ac:dyDescent="0.25">
      <c r="A39" s="46" t="s">
        <v>47</v>
      </c>
      <c r="B39" s="46"/>
      <c r="C39" s="33">
        <f>IF(C37="","",SUM(C30+C37))</f>
        <v>6.1</v>
      </c>
    </row>
    <row r="40" spans="1:3" ht="24.75" customHeight="1" x14ac:dyDescent="0.25">
      <c r="A40" s="19"/>
      <c r="B40" s="19"/>
      <c r="C40" s="20"/>
    </row>
    <row r="41" spans="1:3" ht="25.5" customHeight="1" x14ac:dyDescent="0.25">
      <c r="A41" s="21" t="s">
        <v>50</v>
      </c>
    </row>
    <row r="42" spans="1:3" x14ac:dyDescent="0.25">
      <c r="A42" s="23" t="s">
        <v>51</v>
      </c>
    </row>
    <row r="43" spans="1:3" ht="54.75" customHeight="1" x14ac:dyDescent="0.25"/>
  </sheetData>
  <sheetProtection selectLockedCells="1"/>
  <mergeCells count="14">
    <mergeCell ref="A28:B28"/>
    <mergeCell ref="A1:C1"/>
    <mergeCell ref="A3:C3"/>
    <mergeCell ref="B9:C9"/>
    <mergeCell ref="B10:C10"/>
    <mergeCell ref="A27:B27"/>
    <mergeCell ref="A37:B37"/>
    <mergeCell ref="A39:B39"/>
    <mergeCell ref="A29:B29"/>
    <mergeCell ref="A30:B30"/>
    <mergeCell ref="A32:B32"/>
    <mergeCell ref="A33:B33"/>
    <mergeCell ref="A34:B34"/>
    <mergeCell ref="A35:B35"/>
  </mergeCells>
  <conditionalFormatting sqref="C37">
    <cfRule type="expression" dxfId="7" priority="1" stopIfTrue="1">
      <formula>$C$37=""</formula>
    </cfRule>
    <cfRule type="cellIs" dxfId="6" priority="2" stopIfTrue="1" operator="notEqual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2</xdr:col>
                    <xdr:colOff>30480</xdr:colOff>
                    <xdr:row>26</xdr:row>
                    <xdr:rowOff>22860</xdr:rowOff>
                  </from>
                  <to>
                    <xdr:col>2</xdr:col>
                    <xdr:colOff>3093720</xdr:colOff>
                    <xdr:row>26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1:I48"/>
  <sheetViews>
    <sheetView zoomScaleNormal="100" workbookViewId="0">
      <selection activeCell="B5" sqref="B5"/>
    </sheetView>
  </sheetViews>
  <sheetFormatPr defaultColWidth="9.109375" defaultRowHeight="13.8" x14ac:dyDescent="0.25"/>
  <cols>
    <col min="1" max="1" width="11.109375" style="6" customWidth="1"/>
    <col min="2" max="2" width="30.5546875" style="6" customWidth="1"/>
    <col min="3" max="3" width="45.5546875" style="22" customWidth="1"/>
    <col min="4" max="4" width="2" style="6" customWidth="1"/>
    <col min="5" max="16384" width="9.109375" style="6"/>
  </cols>
  <sheetData>
    <row r="1" spans="1:9" ht="27.6" x14ac:dyDescent="0.25">
      <c r="A1" s="54" t="s">
        <v>0</v>
      </c>
      <c r="B1" s="54"/>
      <c r="C1" s="54"/>
    </row>
    <row r="2" spans="1:9" ht="13.2" customHeight="1" x14ac:dyDescent="0.25">
      <c r="A2" s="26"/>
      <c r="B2" s="26"/>
      <c r="C2" s="26"/>
    </row>
    <row r="3" spans="1:9" ht="15" x14ac:dyDescent="0.25">
      <c r="A3" s="55" t="s">
        <v>52</v>
      </c>
      <c r="B3" s="55"/>
      <c r="C3" s="55"/>
    </row>
    <row r="4" spans="1:9" ht="15" x14ac:dyDescent="0.25">
      <c r="A4" s="27"/>
      <c r="B4" s="27"/>
      <c r="C4" s="27"/>
    </row>
    <row r="5" spans="1:9" ht="15" x14ac:dyDescent="0.25">
      <c r="A5" s="27"/>
      <c r="B5" s="28"/>
      <c r="C5" s="27"/>
      <c r="I5" s="8"/>
    </row>
    <row r="6" spans="1:9" ht="15" x14ac:dyDescent="0.25">
      <c r="A6" s="29"/>
      <c r="B6" s="29"/>
      <c r="C6" s="27"/>
      <c r="I6" s="8"/>
    </row>
    <row r="7" spans="1:9" ht="15" x14ac:dyDescent="0.25">
      <c r="A7" s="29"/>
      <c r="B7" s="29"/>
      <c r="C7" s="27"/>
      <c r="I7" s="8"/>
    </row>
    <row r="8" spans="1:9" x14ac:dyDescent="0.25">
      <c r="A8" s="30" t="s">
        <v>1</v>
      </c>
      <c r="B8" s="31">
        <f ca="1">TODAY()</f>
        <v>42556</v>
      </c>
      <c r="C8" s="29"/>
      <c r="I8" s="8"/>
    </row>
    <row r="9" spans="1:9" x14ac:dyDescent="0.25">
      <c r="A9" s="30" t="s">
        <v>2</v>
      </c>
      <c r="B9" s="56"/>
      <c r="C9" s="56"/>
      <c r="I9" s="8"/>
    </row>
    <row r="10" spans="1:9" x14ac:dyDescent="0.25">
      <c r="A10" s="32" t="s">
        <v>3</v>
      </c>
      <c r="B10" s="57"/>
      <c r="C10" s="57"/>
      <c r="I10" s="8"/>
    </row>
    <row r="11" spans="1:9" x14ac:dyDescent="0.25">
      <c r="A11" s="10"/>
      <c r="B11" s="10"/>
      <c r="C11" s="11"/>
      <c r="I11" s="8"/>
    </row>
    <row r="12" spans="1:9" ht="15" x14ac:dyDescent="0.25">
      <c r="A12" s="9"/>
      <c r="B12" s="7"/>
      <c r="C12" s="7"/>
      <c r="I12" s="8"/>
    </row>
    <row r="13" spans="1:9" ht="15" x14ac:dyDescent="0.25">
      <c r="A13" s="9"/>
      <c r="B13" s="7"/>
      <c r="C13" s="7"/>
      <c r="I13" s="8"/>
    </row>
    <row r="14" spans="1:9" ht="15" x14ac:dyDescent="0.25">
      <c r="A14" s="9"/>
      <c r="B14" s="7"/>
      <c r="C14" s="7"/>
    </row>
    <row r="15" spans="1:9" ht="15" x14ac:dyDescent="0.25">
      <c r="A15" s="9"/>
      <c r="B15" s="7"/>
      <c r="C15" s="7"/>
    </row>
    <row r="16" spans="1:9" ht="15" x14ac:dyDescent="0.25">
      <c r="A16" s="9"/>
      <c r="B16" s="7"/>
      <c r="C16" s="7"/>
    </row>
    <row r="17" spans="1:3" ht="15" x14ac:dyDescent="0.25">
      <c r="A17" s="9"/>
      <c r="B17" s="7"/>
      <c r="C17" s="7"/>
    </row>
    <row r="18" spans="1:3" ht="15" x14ac:dyDescent="0.25">
      <c r="A18" s="9"/>
      <c r="B18" s="7"/>
      <c r="C18" s="7"/>
    </row>
    <row r="19" spans="1:3" x14ac:dyDescent="0.25">
      <c r="A19" s="9"/>
      <c r="B19" s="9"/>
      <c r="C19" s="12"/>
    </row>
    <row r="20" spans="1:3" x14ac:dyDescent="0.25">
      <c r="A20" s="9"/>
      <c r="B20" s="9"/>
      <c r="C20" s="12"/>
    </row>
    <row r="21" spans="1:3" x14ac:dyDescent="0.25">
      <c r="A21" s="9"/>
      <c r="B21" s="9"/>
      <c r="C21" s="12"/>
    </row>
    <row r="22" spans="1:3" x14ac:dyDescent="0.25">
      <c r="A22" s="9"/>
      <c r="B22" s="9"/>
      <c r="C22" s="12"/>
    </row>
    <row r="23" spans="1:3" x14ac:dyDescent="0.25">
      <c r="A23" s="9"/>
      <c r="B23" s="9"/>
      <c r="C23" s="12"/>
    </row>
    <row r="24" spans="1:3" ht="6" customHeight="1" x14ac:dyDescent="0.25">
      <c r="A24" s="9"/>
      <c r="B24" s="9"/>
      <c r="C24" s="12"/>
    </row>
    <row r="25" spans="1:3" ht="6.75" customHeight="1" x14ac:dyDescent="0.25">
      <c r="A25" s="9"/>
      <c r="B25" s="9"/>
      <c r="C25" s="12"/>
    </row>
    <row r="26" spans="1:3" ht="18.75" customHeight="1" x14ac:dyDescent="0.25">
      <c r="A26" s="48" t="s">
        <v>4</v>
      </c>
      <c r="B26" s="48"/>
      <c r="C26" s="34"/>
    </row>
    <row r="27" spans="1:3" ht="16.5" customHeight="1" x14ac:dyDescent="0.25">
      <c r="A27" s="49" t="s">
        <v>18</v>
      </c>
      <c r="B27" s="49"/>
      <c r="C27" s="35" t="str">
        <f>VLOOKUP(CMVIIzdroj!A31,CMVIIzdroj!A2:E30,3,FALSE)</f>
        <v>CMV-V252W/ZR1-B</v>
      </c>
    </row>
    <row r="28" spans="1:3" ht="16.5" customHeight="1" x14ac:dyDescent="0.25">
      <c r="A28" s="48" t="s">
        <v>14</v>
      </c>
      <c r="B28" s="48"/>
      <c r="C28" s="36">
        <f>VLOOKUP(CMVIIzdroj!A31,CMVIIzdroj!A2:E30,5,FALSE)</f>
        <v>25.2</v>
      </c>
    </row>
    <row r="29" spans="1:3" ht="16.5" customHeight="1" x14ac:dyDescent="0.25">
      <c r="A29" s="49" t="s">
        <v>15</v>
      </c>
      <c r="B29" s="49"/>
      <c r="C29" s="37">
        <f>VLOOKUP(CMVIIzdroj!A31,CMVIIzdroj!A2:E30,4,FALSE)</f>
        <v>10</v>
      </c>
    </row>
    <row r="30" spans="1:3" hidden="1" x14ac:dyDescent="0.25">
      <c r="A30" s="13"/>
      <c r="B30" s="14"/>
      <c r="C30" s="15"/>
    </row>
    <row r="31" spans="1:3" x14ac:dyDescent="0.25">
      <c r="A31" s="9"/>
      <c r="B31" s="12"/>
      <c r="C31" s="12"/>
    </row>
    <row r="32" spans="1:3" ht="18.75" customHeight="1" x14ac:dyDescent="0.25">
      <c r="A32" s="50" t="s">
        <v>48</v>
      </c>
      <c r="B32" s="50"/>
      <c r="C32" s="24" t="s">
        <v>49</v>
      </c>
    </row>
    <row r="33" spans="1:3" ht="15.75" customHeight="1" x14ac:dyDescent="0.25">
      <c r="A33" s="51" t="s">
        <v>5</v>
      </c>
      <c r="B33" s="51"/>
      <c r="C33" s="40"/>
    </row>
    <row r="34" spans="1:3" ht="15.75" customHeight="1" x14ac:dyDescent="0.25">
      <c r="A34" s="51" t="s">
        <v>6</v>
      </c>
      <c r="B34" s="51"/>
      <c r="C34" s="41"/>
    </row>
    <row r="35" spans="1:3" ht="15.75" customHeight="1" x14ac:dyDescent="0.25">
      <c r="A35" s="51" t="s">
        <v>7</v>
      </c>
      <c r="B35" s="51"/>
      <c r="C35" s="40"/>
    </row>
    <row r="36" spans="1:3" ht="15.75" customHeight="1" x14ac:dyDescent="0.25">
      <c r="A36" s="51" t="s">
        <v>8</v>
      </c>
      <c r="B36" s="51"/>
      <c r="C36" s="41"/>
    </row>
    <row r="37" spans="1:3" ht="15.75" customHeight="1" x14ac:dyDescent="0.25">
      <c r="A37" s="51" t="s">
        <v>9</v>
      </c>
      <c r="B37" s="51"/>
      <c r="C37" s="40"/>
    </row>
    <row r="38" spans="1:3" ht="15.75" customHeight="1" x14ac:dyDescent="0.25">
      <c r="A38" s="51" t="s">
        <v>10</v>
      </c>
      <c r="B38" s="51"/>
      <c r="C38" s="41"/>
    </row>
    <row r="39" spans="1:3" ht="15.75" customHeight="1" x14ac:dyDescent="0.25">
      <c r="A39" s="51" t="s">
        <v>45</v>
      </c>
      <c r="B39" s="51"/>
      <c r="C39" s="40"/>
    </row>
    <row r="40" spans="1:3" ht="15.75" customHeight="1" x14ac:dyDescent="0.25">
      <c r="A40" s="51" t="s">
        <v>84</v>
      </c>
      <c r="B40" s="51"/>
      <c r="C40" s="41"/>
    </row>
    <row r="41" spans="1:3" ht="7.5" customHeight="1" x14ac:dyDescent="0.25">
      <c r="A41" s="9"/>
      <c r="B41" s="16"/>
      <c r="C41" s="17"/>
    </row>
    <row r="42" spans="1:3" ht="30.75" customHeight="1" x14ac:dyDescent="0.25">
      <c r="A42" s="47" t="s">
        <v>46</v>
      </c>
      <c r="B42" s="47"/>
      <c r="C42" s="25">
        <f>(C33*0.023)+(C34*0.06)+(C35*0.12)+(C36*0.18)+(C37*0.27)+(C38*0.38)+(C39*0.52)+(C40*0.68)</f>
        <v>0</v>
      </c>
    </row>
    <row r="43" spans="1:3" ht="6" customHeight="1" x14ac:dyDescent="0.25">
      <c r="A43" s="18"/>
      <c r="B43" s="16"/>
      <c r="C43" s="7"/>
    </row>
    <row r="44" spans="1:3" ht="19.5" customHeight="1" x14ac:dyDescent="0.25">
      <c r="A44" s="46" t="s">
        <v>47</v>
      </c>
      <c r="B44" s="46"/>
      <c r="C44" s="33">
        <f>IF(C42="","",SUM(C29+C42))</f>
        <v>10</v>
      </c>
    </row>
    <row r="45" spans="1:3" ht="6.75" customHeight="1" x14ac:dyDescent="0.25">
      <c r="A45" s="19"/>
      <c r="B45" s="19"/>
      <c r="C45" s="20"/>
    </row>
    <row r="46" spans="1:3" ht="25.5" customHeight="1" x14ac:dyDescent="0.25">
      <c r="A46" s="21" t="s">
        <v>50</v>
      </c>
    </row>
    <row r="47" spans="1:3" x14ac:dyDescent="0.25">
      <c r="A47" s="23" t="s">
        <v>51</v>
      </c>
    </row>
    <row r="48" spans="1:3" ht="54.75" customHeight="1" x14ac:dyDescent="0.25"/>
  </sheetData>
  <sheetProtection selectLockedCells="1"/>
  <mergeCells count="19">
    <mergeCell ref="A40:B40"/>
    <mergeCell ref="A42:B42"/>
    <mergeCell ref="A44:B44"/>
    <mergeCell ref="A28:B28"/>
    <mergeCell ref="A29:B29"/>
    <mergeCell ref="A33:B33"/>
    <mergeCell ref="A34:B34"/>
    <mergeCell ref="A35:B35"/>
    <mergeCell ref="A36:B36"/>
    <mergeCell ref="A37:B37"/>
    <mergeCell ref="A38:B38"/>
    <mergeCell ref="A32:B32"/>
    <mergeCell ref="A39:B39"/>
    <mergeCell ref="A27:B27"/>
    <mergeCell ref="A1:C1"/>
    <mergeCell ref="A3:C3"/>
    <mergeCell ref="B9:C9"/>
    <mergeCell ref="B10:C10"/>
    <mergeCell ref="A26:B26"/>
  </mergeCells>
  <conditionalFormatting sqref="C42">
    <cfRule type="expression" dxfId="5" priority="1" stopIfTrue="1">
      <formula>$C$42=""</formula>
    </cfRule>
    <cfRule type="cellIs" dxfId="4" priority="2" stopIfTrue="1" operator="notEqual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Drop Down 5">
              <controlPr defaultSize="0" autoLine="0" autoPict="0">
                <anchor moveWithCells="1">
                  <from>
                    <xdr:col>2</xdr:col>
                    <xdr:colOff>30480</xdr:colOff>
                    <xdr:row>25</xdr:row>
                    <xdr:rowOff>22860</xdr:rowOff>
                  </from>
                  <to>
                    <xdr:col>2</xdr:col>
                    <xdr:colOff>3017520</xdr:colOff>
                    <xdr:row>25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8"/>
  <sheetViews>
    <sheetView zoomScaleNormal="100" workbookViewId="0">
      <selection activeCell="B9" sqref="B9:C9"/>
    </sheetView>
  </sheetViews>
  <sheetFormatPr defaultColWidth="9.109375" defaultRowHeight="13.8" x14ac:dyDescent="0.25"/>
  <cols>
    <col min="1" max="1" width="11.109375" style="6" customWidth="1"/>
    <col min="2" max="2" width="30.5546875" style="6" customWidth="1"/>
    <col min="3" max="3" width="45.5546875" style="22" customWidth="1"/>
    <col min="4" max="4" width="2" style="6" customWidth="1"/>
    <col min="5" max="16384" width="9.109375" style="6"/>
  </cols>
  <sheetData>
    <row r="1" spans="1:9" ht="27.6" x14ac:dyDescent="0.25">
      <c r="A1" s="54" t="s">
        <v>0</v>
      </c>
      <c r="B1" s="54"/>
      <c r="C1" s="54"/>
    </row>
    <row r="2" spans="1:9" ht="13.2" customHeight="1" x14ac:dyDescent="0.25">
      <c r="A2" s="26"/>
      <c r="B2" s="26"/>
      <c r="C2" s="26"/>
    </row>
    <row r="3" spans="1:9" ht="15" x14ac:dyDescent="0.25">
      <c r="A3" s="55" t="s">
        <v>85</v>
      </c>
      <c r="B3" s="55"/>
      <c r="C3" s="55"/>
    </row>
    <row r="4" spans="1:9" ht="15" x14ac:dyDescent="0.25">
      <c r="A4" s="27"/>
      <c r="B4" s="27"/>
      <c r="C4" s="27"/>
    </row>
    <row r="5" spans="1:9" ht="15" x14ac:dyDescent="0.25">
      <c r="A5" s="27"/>
      <c r="B5" s="28"/>
      <c r="C5" s="27"/>
      <c r="I5" s="8"/>
    </row>
    <row r="6" spans="1:9" ht="15" x14ac:dyDescent="0.25">
      <c r="A6" s="29"/>
      <c r="B6" s="29"/>
      <c r="C6" s="27"/>
      <c r="I6" s="8"/>
    </row>
    <row r="7" spans="1:9" ht="15" x14ac:dyDescent="0.25">
      <c r="A7" s="29"/>
      <c r="B7" s="29"/>
      <c r="C7" s="27"/>
      <c r="I7" s="8"/>
    </row>
    <row r="8" spans="1:9" x14ac:dyDescent="0.25">
      <c r="A8" s="30" t="s">
        <v>1</v>
      </c>
      <c r="B8" s="31">
        <f ca="1">TODAY()</f>
        <v>42556</v>
      </c>
      <c r="C8" s="29"/>
      <c r="I8" s="8"/>
    </row>
    <row r="9" spans="1:9" x14ac:dyDescent="0.25">
      <c r="A9" s="30" t="s">
        <v>2</v>
      </c>
      <c r="B9" s="56"/>
      <c r="C9" s="56"/>
      <c r="I9" s="8"/>
    </row>
    <row r="10" spans="1:9" x14ac:dyDescent="0.25">
      <c r="A10" s="32" t="s">
        <v>3</v>
      </c>
      <c r="B10" s="57"/>
      <c r="C10" s="57"/>
      <c r="I10" s="8"/>
    </row>
    <row r="11" spans="1:9" x14ac:dyDescent="0.25">
      <c r="A11" s="10"/>
      <c r="B11" s="10"/>
      <c r="C11" s="11"/>
      <c r="I11" s="8"/>
    </row>
    <row r="12" spans="1:9" ht="15" x14ac:dyDescent="0.25">
      <c r="A12" s="9"/>
      <c r="B12" s="7"/>
      <c r="C12" s="7"/>
      <c r="I12" s="8"/>
    </row>
    <row r="13" spans="1:9" ht="15" x14ac:dyDescent="0.25">
      <c r="A13" s="9"/>
      <c r="B13" s="7"/>
      <c r="C13" s="7"/>
      <c r="I13" s="8"/>
    </row>
    <row r="14" spans="1:9" ht="15" x14ac:dyDescent="0.25">
      <c r="A14" s="9"/>
      <c r="B14" s="7"/>
      <c r="C14" s="7"/>
    </row>
    <row r="15" spans="1:9" ht="15" x14ac:dyDescent="0.25">
      <c r="A15" s="9"/>
      <c r="B15" s="7"/>
      <c r="C15" s="7"/>
    </row>
    <row r="16" spans="1:9" ht="15" x14ac:dyDescent="0.25">
      <c r="A16" s="9"/>
      <c r="B16" s="7"/>
      <c r="C16" s="7"/>
    </row>
    <row r="17" spans="1:3" ht="15" x14ac:dyDescent="0.25">
      <c r="A17" s="9"/>
      <c r="B17" s="7"/>
      <c r="C17" s="7"/>
    </row>
    <row r="18" spans="1:3" ht="15" x14ac:dyDescent="0.25">
      <c r="A18" s="9"/>
      <c r="B18" s="7"/>
      <c r="C18" s="7"/>
    </row>
    <row r="19" spans="1:3" x14ac:dyDescent="0.25">
      <c r="A19" s="9"/>
      <c r="B19" s="9"/>
      <c r="C19" s="12"/>
    </row>
    <row r="20" spans="1:3" x14ac:dyDescent="0.25">
      <c r="A20" s="9"/>
      <c r="B20" s="9"/>
      <c r="C20" s="12"/>
    </row>
    <row r="21" spans="1:3" x14ac:dyDescent="0.25">
      <c r="A21" s="9"/>
      <c r="B21" s="9"/>
      <c r="C21" s="12"/>
    </row>
    <row r="22" spans="1:3" x14ac:dyDescent="0.25">
      <c r="A22" s="9"/>
      <c r="B22" s="9"/>
      <c r="C22" s="12"/>
    </row>
    <row r="23" spans="1:3" x14ac:dyDescent="0.25">
      <c r="A23" s="9"/>
      <c r="B23" s="9"/>
      <c r="C23" s="12"/>
    </row>
    <row r="24" spans="1:3" ht="5.25" customHeight="1" x14ac:dyDescent="0.25">
      <c r="A24" s="9"/>
      <c r="B24" s="9"/>
      <c r="C24" s="12"/>
    </row>
    <row r="25" spans="1:3" ht="5.25" customHeight="1" x14ac:dyDescent="0.25">
      <c r="A25" s="9"/>
      <c r="B25" s="9"/>
      <c r="C25" s="12"/>
    </row>
    <row r="26" spans="1:3" ht="18.75" customHeight="1" x14ac:dyDescent="0.25">
      <c r="A26" s="48" t="s">
        <v>4</v>
      </c>
      <c r="B26" s="48"/>
      <c r="C26" s="34"/>
    </row>
    <row r="27" spans="1:3" ht="16.5" customHeight="1" x14ac:dyDescent="0.25">
      <c r="A27" s="49" t="s">
        <v>18</v>
      </c>
      <c r="B27" s="49"/>
      <c r="C27" s="35" t="str">
        <f>VLOOKUP(CMVXzdroj!A35,CMVXzdroj!A2:E35,3,FALSE)</f>
        <v>CMV-D252W/ZR1-B</v>
      </c>
    </row>
    <row r="28" spans="1:3" ht="16.5" customHeight="1" x14ac:dyDescent="0.25">
      <c r="A28" s="48" t="s">
        <v>14</v>
      </c>
      <c r="B28" s="48"/>
      <c r="C28" s="36">
        <f>VLOOKUP(CMVXzdroj!A35,CMVXzdroj!A2:E35,5,FALSE)</f>
        <v>25.2</v>
      </c>
    </row>
    <row r="29" spans="1:3" ht="16.5" customHeight="1" x14ac:dyDescent="0.25">
      <c r="A29" s="49" t="s">
        <v>15</v>
      </c>
      <c r="B29" s="49"/>
      <c r="C29" s="37">
        <f>VLOOKUP(CMVXzdroj!A35,CMVXzdroj!A2:E35,4,FALSE)</f>
        <v>10</v>
      </c>
    </row>
    <row r="30" spans="1:3" hidden="1" x14ac:dyDescent="0.25">
      <c r="A30" s="13"/>
      <c r="B30" s="14"/>
      <c r="C30" s="15"/>
    </row>
    <row r="31" spans="1:3" x14ac:dyDescent="0.25">
      <c r="A31" s="9"/>
      <c r="B31" s="12"/>
      <c r="C31" s="12"/>
    </row>
    <row r="32" spans="1:3" ht="18.75" customHeight="1" x14ac:dyDescent="0.25">
      <c r="A32" s="50" t="s">
        <v>48</v>
      </c>
      <c r="B32" s="50"/>
      <c r="C32" s="24" t="s">
        <v>49</v>
      </c>
    </row>
    <row r="33" spans="1:3" ht="15.75" customHeight="1" x14ac:dyDescent="0.25">
      <c r="A33" s="51" t="s">
        <v>5</v>
      </c>
      <c r="B33" s="51"/>
      <c r="C33" s="40"/>
    </row>
    <row r="34" spans="1:3" ht="15.75" customHeight="1" x14ac:dyDescent="0.25">
      <c r="A34" s="51" t="s">
        <v>6</v>
      </c>
      <c r="B34" s="51"/>
      <c r="C34" s="41"/>
    </row>
    <row r="35" spans="1:3" ht="15.75" customHeight="1" x14ac:dyDescent="0.25">
      <c r="A35" s="51" t="s">
        <v>7</v>
      </c>
      <c r="B35" s="51"/>
      <c r="C35" s="40"/>
    </row>
    <row r="36" spans="1:3" ht="15.75" customHeight="1" x14ac:dyDescent="0.25">
      <c r="A36" s="51" t="s">
        <v>8</v>
      </c>
      <c r="B36" s="51"/>
      <c r="C36" s="41"/>
    </row>
    <row r="37" spans="1:3" ht="15.75" customHeight="1" x14ac:dyDescent="0.25">
      <c r="A37" s="51" t="s">
        <v>9</v>
      </c>
      <c r="B37" s="51"/>
      <c r="C37" s="40"/>
    </row>
    <row r="38" spans="1:3" ht="15.75" customHeight="1" x14ac:dyDescent="0.25">
      <c r="A38" s="51" t="s">
        <v>10</v>
      </c>
      <c r="B38" s="51"/>
      <c r="C38" s="41"/>
    </row>
    <row r="39" spans="1:3" ht="15.75" customHeight="1" x14ac:dyDescent="0.25">
      <c r="A39" s="51" t="s">
        <v>45</v>
      </c>
      <c r="B39" s="51"/>
      <c r="C39" s="40"/>
    </row>
    <row r="40" spans="1:3" ht="15.75" customHeight="1" x14ac:dyDescent="0.25">
      <c r="A40" s="51" t="s">
        <v>84</v>
      </c>
      <c r="B40" s="51"/>
      <c r="C40" s="41"/>
    </row>
    <row r="41" spans="1:3" ht="7.5" customHeight="1" x14ac:dyDescent="0.25">
      <c r="A41" s="9"/>
      <c r="B41" s="16"/>
      <c r="C41" s="17"/>
    </row>
    <row r="42" spans="1:3" ht="30.75" customHeight="1" x14ac:dyDescent="0.25">
      <c r="A42" s="47" t="s">
        <v>46</v>
      </c>
      <c r="B42" s="47"/>
      <c r="C42" s="25">
        <f>(C33*0.023)+(C34*0.06)+(C35*0.12)+(C36*0.18)+(C37*0.27)+(C38*0.38)+(C39*0.52)+(C40*0.68)</f>
        <v>0</v>
      </c>
    </row>
    <row r="43" spans="1:3" ht="6" customHeight="1" x14ac:dyDescent="0.25">
      <c r="A43" s="38"/>
      <c r="B43" s="39"/>
      <c r="C43" s="7"/>
    </row>
    <row r="44" spans="1:3" ht="19.5" customHeight="1" x14ac:dyDescent="0.25">
      <c r="A44" s="46" t="s">
        <v>47</v>
      </c>
      <c r="B44" s="46"/>
      <c r="C44" s="33">
        <f>IF(C42="","",SUM(C29+C42))</f>
        <v>10</v>
      </c>
    </row>
    <row r="45" spans="1:3" ht="6.75" customHeight="1" x14ac:dyDescent="0.25">
      <c r="A45" s="19"/>
      <c r="B45" s="19"/>
      <c r="C45" s="20"/>
    </row>
    <row r="46" spans="1:3" ht="25.5" customHeight="1" x14ac:dyDescent="0.25">
      <c r="A46" s="21" t="s">
        <v>50</v>
      </c>
    </row>
    <row r="47" spans="1:3" x14ac:dyDescent="0.25">
      <c r="A47" s="23" t="s">
        <v>51</v>
      </c>
    </row>
    <row r="48" spans="1:3" ht="54.75" customHeight="1" x14ac:dyDescent="0.25"/>
  </sheetData>
  <sheetProtection selectLockedCells="1"/>
  <mergeCells count="19">
    <mergeCell ref="A35:B35"/>
    <mergeCell ref="A1:C1"/>
    <mergeCell ref="A3:C3"/>
    <mergeCell ref="B9:C9"/>
    <mergeCell ref="B10:C10"/>
    <mergeCell ref="A26:B26"/>
    <mergeCell ref="A27:B27"/>
    <mergeCell ref="A28:B28"/>
    <mergeCell ref="A29:B29"/>
    <mergeCell ref="A32:B32"/>
    <mergeCell ref="A33:B33"/>
    <mergeCell ref="A34:B34"/>
    <mergeCell ref="A44:B44"/>
    <mergeCell ref="A36:B36"/>
    <mergeCell ref="A37:B37"/>
    <mergeCell ref="A38:B38"/>
    <mergeCell ref="A39:B39"/>
    <mergeCell ref="A40:B40"/>
    <mergeCell ref="A42:B42"/>
  </mergeCells>
  <conditionalFormatting sqref="C42">
    <cfRule type="expression" dxfId="3" priority="1" stopIfTrue="1">
      <formula>$C$42=""</formula>
    </cfRule>
    <cfRule type="cellIs" dxfId="2" priority="2" stopIfTrue="1" operator="notEqual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</xdr:col>
                    <xdr:colOff>30480</xdr:colOff>
                    <xdr:row>25</xdr:row>
                    <xdr:rowOff>22860</xdr:rowOff>
                  </from>
                  <to>
                    <xdr:col>2</xdr:col>
                    <xdr:colOff>3017520</xdr:colOff>
                    <xdr:row>25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3"/>
  <sheetViews>
    <sheetView zoomScaleNormal="100" workbookViewId="0">
      <selection activeCell="A4" sqref="A4"/>
    </sheetView>
  </sheetViews>
  <sheetFormatPr defaultColWidth="9.109375" defaultRowHeight="13.8" x14ac:dyDescent="0.25"/>
  <cols>
    <col min="1" max="1" width="11.109375" style="6" customWidth="1"/>
    <col min="2" max="2" width="30.5546875" style="6" customWidth="1"/>
    <col min="3" max="3" width="45.5546875" style="22" customWidth="1"/>
    <col min="4" max="4" width="2" style="6" customWidth="1"/>
    <col min="5" max="16384" width="9.109375" style="6"/>
  </cols>
  <sheetData>
    <row r="1" spans="1:9" ht="27.6" x14ac:dyDescent="0.25">
      <c r="A1" s="54" t="s">
        <v>0</v>
      </c>
      <c r="B1" s="54"/>
      <c r="C1" s="54"/>
    </row>
    <row r="2" spans="1:9" ht="13.2" customHeight="1" x14ac:dyDescent="0.25">
      <c r="A2" s="44"/>
      <c r="B2" s="44"/>
      <c r="C2" s="44"/>
    </row>
    <row r="3" spans="1:9" ht="15" x14ac:dyDescent="0.25">
      <c r="A3" s="55" t="s">
        <v>114</v>
      </c>
      <c r="B3" s="55"/>
      <c r="C3" s="55"/>
    </row>
    <row r="4" spans="1:9" ht="15" x14ac:dyDescent="0.25">
      <c r="A4" s="42"/>
      <c r="B4" s="42"/>
      <c r="C4" s="42"/>
    </row>
    <row r="5" spans="1:9" ht="15" x14ac:dyDescent="0.25">
      <c r="A5" s="42"/>
      <c r="B5" s="28"/>
      <c r="C5" s="42"/>
      <c r="I5" s="8"/>
    </row>
    <row r="6" spans="1:9" ht="15" x14ac:dyDescent="0.25">
      <c r="A6" s="29"/>
      <c r="B6" s="29"/>
      <c r="C6" s="42"/>
      <c r="I6" s="8"/>
    </row>
    <row r="7" spans="1:9" ht="15" x14ac:dyDescent="0.25">
      <c r="A7" s="29"/>
      <c r="B7" s="29"/>
      <c r="C7" s="42"/>
      <c r="I7" s="8"/>
    </row>
    <row r="8" spans="1:9" x14ac:dyDescent="0.25">
      <c r="A8" s="30" t="s">
        <v>1</v>
      </c>
      <c r="B8" s="31">
        <f ca="1">TODAY()</f>
        <v>42556</v>
      </c>
      <c r="C8" s="29"/>
      <c r="I8" s="8"/>
    </row>
    <row r="9" spans="1:9" x14ac:dyDescent="0.25">
      <c r="A9" s="30" t="s">
        <v>2</v>
      </c>
      <c r="B9" s="56"/>
      <c r="C9" s="56"/>
      <c r="I9" s="8"/>
    </row>
    <row r="10" spans="1:9" x14ac:dyDescent="0.25">
      <c r="A10" s="32" t="s">
        <v>3</v>
      </c>
      <c r="B10" s="57"/>
      <c r="C10" s="57"/>
      <c r="I10" s="8"/>
    </row>
    <row r="11" spans="1:9" x14ac:dyDescent="0.25">
      <c r="A11" s="10"/>
      <c r="B11" s="10"/>
      <c r="C11" s="11"/>
      <c r="I11" s="8"/>
    </row>
    <row r="12" spans="1:9" ht="15" x14ac:dyDescent="0.25">
      <c r="A12" s="9"/>
      <c r="B12" s="7"/>
      <c r="C12" s="7"/>
      <c r="I12" s="8"/>
    </row>
    <row r="13" spans="1:9" ht="15" x14ac:dyDescent="0.25">
      <c r="A13" s="9"/>
      <c r="B13" s="7"/>
      <c r="C13" s="7"/>
      <c r="I13" s="8"/>
    </row>
    <row r="14" spans="1:9" ht="15" x14ac:dyDescent="0.25">
      <c r="A14" s="9"/>
      <c r="B14" s="7"/>
      <c r="C14" s="7"/>
    </row>
    <row r="15" spans="1:9" ht="15" x14ac:dyDescent="0.25">
      <c r="A15" s="9"/>
      <c r="B15" s="7"/>
      <c r="C15" s="7"/>
    </row>
    <row r="16" spans="1:9" ht="15" x14ac:dyDescent="0.25">
      <c r="A16" s="9"/>
      <c r="B16" s="7"/>
      <c r="C16" s="7"/>
    </row>
    <row r="17" spans="1:3" ht="15" x14ac:dyDescent="0.25">
      <c r="A17" s="9"/>
      <c r="B17" s="7"/>
      <c r="C17" s="7"/>
    </row>
    <row r="18" spans="1:3" ht="15" x14ac:dyDescent="0.25">
      <c r="A18" s="9"/>
      <c r="B18" s="7"/>
      <c r="C18" s="7"/>
    </row>
    <row r="19" spans="1:3" x14ac:dyDescent="0.25">
      <c r="A19" s="9"/>
      <c r="B19" s="9"/>
      <c r="C19" s="12"/>
    </row>
    <row r="20" spans="1:3" x14ac:dyDescent="0.25">
      <c r="A20" s="9"/>
      <c r="B20" s="9"/>
      <c r="C20" s="12"/>
    </row>
    <row r="21" spans="1:3" x14ac:dyDescent="0.25">
      <c r="A21" s="9"/>
      <c r="B21" s="9"/>
      <c r="C21" s="12"/>
    </row>
    <row r="22" spans="1:3" x14ac:dyDescent="0.25">
      <c r="A22" s="9"/>
      <c r="B22" s="9"/>
      <c r="C22" s="12"/>
    </row>
    <row r="23" spans="1:3" x14ac:dyDescent="0.25">
      <c r="A23" s="9"/>
      <c r="B23" s="9"/>
      <c r="C23" s="12"/>
    </row>
    <row r="24" spans="1:3" x14ac:dyDescent="0.25">
      <c r="A24" s="9"/>
      <c r="B24" s="9"/>
      <c r="C24" s="12"/>
    </row>
    <row r="25" spans="1:3" ht="71.25" customHeight="1" x14ac:dyDescent="0.25">
      <c r="A25" s="9"/>
      <c r="B25" s="9"/>
      <c r="C25" s="12"/>
    </row>
    <row r="26" spans="1:3" ht="18.75" customHeight="1" x14ac:dyDescent="0.25">
      <c r="A26" s="48" t="s">
        <v>115</v>
      </c>
      <c r="B26" s="48"/>
      <c r="C26" s="34"/>
    </row>
    <row r="27" spans="1:3" ht="16.5" customHeight="1" x14ac:dyDescent="0.25">
      <c r="A27" s="49" t="s">
        <v>18</v>
      </c>
      <c r="B27" s="49"/>
      <c r="C27" s="35" t="str">
        <f>VLOOKUP(LCACzdroj!A7,LCACzdroj!A2:E6,3,FALSE)</f>
        <v>LCAC DCI - HVR1</v>
      </c>
    </row>
    <row r="28" spans="1:3" ht="16.5" customHeight="1" x14ac:dyDescent="0.25">
      <c r="A28" s="48" t="s">
        <v>14</v>
      </c>
      <c r="B28" s="48"/>
      <c r="C28" s="36">
        <f>VLOOKUP(LCACzdroj!A7,LCACzdroj!A2:E6,5,FALSE)</f>
        <v>5.3</v>
      </c>
    </row>
    <row r="29" spans="1:3" ht="16.5" customHeight="1" x14ac:dyDescent="0.25">
      <c r="A29" s="49" t="s">
        <v>15</v>
      </c>
      <c r="B29" s="49"/>
      <c r="C29" s="37">
        <f>VLOOKUP(LCACzdroj!A7,LCACzdroj!A2:E6,4,FALSE)</f>
        <v>1.8</v>
      </c>
    </row>
    <row r="30" spans="1:3" hidden="1" x14ac:dyDescent="0.25">
      <c r="A30" s="13"/>
      <c r="B30" s="14"/>
      <c r="C30" s="15"/>
    </row>
    <row r="31" spans="1:3" ht="15.75" customHeight="1" x14ac:dyDescent="0.25">
      <c r="A31" s="9"/>
      <c r="B31" s="12"/>
      <c r="C31" s="12"/>
    </row>
    <row r="32" spans="1:3" ht="18.75" customHeight="1" x14ac:dyDescent="0.25">
      <c r="A32" s="50" t="s">
        <v>48</v>
      </c>
      <c r="B32" s="50"/>
      <c r="C32" s="24" t="s">
        <v>49</v>
      </c>
    </row>
    <row r="33" spans="1:3" ht="15.75" customHeight="1" x14ac:dyDescent="0.25">
      <c r="A33" s="51" t="s">
        <v>5</v>
      </c>
      <c r="B33" s="51"/>
      <c r="C33" s="40"/>
    </row>
    <row r="34" spans="1:3" ht="15.75" customHeight="1" x14ac:dyDescent="0.25">
      <c r="A34" s="51" t="s">
        <v>6</v>
      </c>
      <c r="B34" s="51"/>
      <c r="C34" s="41"/>
    </row>
    <row r="35" spans="1:3" ht="15.75" customHeight="1" x14ac:dyDescent="0.25">
      <c r="A35" s="51" t="s">
        <v>7</v>
      </c>
      <c r="B35" s="51"/>
      <c r="C35" s="40"/>
    </row>
    <row r="36" spans="1:3" ht="14.25" customHeight="1" x14ac:dyDescent="0.25">
      <c r="A36" s="9"/>
      <c r="B36" s="16"/>
      <c r="C36" s="17"/>
    </row>
    <row r="37" spans="1:3" ht="30.75" customHeight="1" x14ac:dyDescent="0.25">
      <c r="A37" s="47" t="s">
        <v>46</v>
      </c>
      <c r="B37" s="47"/>
      <c r="C37" s="45">
        <f>SUM(IF(C33&gt;5,(C33-5)*0.03,0),IF(C34&gt;5,(C34-5)*0.065,0),IF(C35&gt;5,(C35-5)*0.12,0))</f>
        <v>0</v>
      </c>
    </row>
    <row r="38" spans="1:3" ht="6" customHeight="1" x14ac:dyDescent="0.25">
      <c r="A38" s="38"/>
      <c r="B38" s="39"/>
      <c r="C38" s="7"/>
    </row>
    <row r="39" spans="1:3" ht="19.5" customHeight="1" x14ac:dyDescent="0.25">
      <c r="A39" s="46" t="s">
        <v>47</v>
      </c>
      <c r="B39" s="46"/>
      <c r="C39" s="33">
        <f>IF(C37="","",SUM(C29+C37))</f>
        <v>1.8</v>
      </c>
    </row>
    <row r="40" spans="1:3" ht="26.4" customHeight="1" x14ac:dyDescent="0.25">
      <c r="A40" s="19"/>
      <c r="B40" s="19"/>
      <c r="C40" s="20"/>
    </row>
    <row r="41" spans="1:3" ht="25.5" customHeight="1" x14ac:dyDescent="0.25">
      <c r="A41" s="21" t="s">
        <v>50</v>
      </c>
    </row>
    <row r="42" spans="1:3" x14ac:dyDescent="0.25">
      <c r="A42" s="23" t="s">
        <v>51</v>
      </c>
    </row>
    <row r="43" spans="1:3" ht="54.75" customHeight="1" x14ac:dyDescent="0.25"/>
  </sheetData>
  <sheetProtection selectLockedCells="1"/>
  <mergeCells count="14">
    <mergeCell ref="A27:B27"/>
    <mergeCell ref="A1:C1"/>
    <mergeCell ref="A3:C3"/>
    <mergeCell ref="B9:C9"/>
    <mergeCell ref="B10:C10"/>
    <mergeCell ref="A26:B26"/>
    <mergeCell ref="A39:B39"/>
    <mergeCell ref="A37:B37"/>
    <mergeCell ref="A28:B28"/>
    <mergeCell ref="A29:B29"/>
    <mergeCell ref="A32:B32"/>
    <mergeCell ref="A33:B33"/>
    <mergeCell ref="A34:B34"/>
    <mergeCell ref="A35:B35"/>
  </mergeCells>
  <conditionalFormatting sqref="C37">
    <cfRule type="expression" dxfId="1" priority="1" stopIfTrue="1">
      <formula>$C$37=""</formula>
    </cfRule>
    <cfRule type="cellIs" dxfId="0" priority="2" stopIfTrue="1" operator="notEqual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2</xdr:col>
                    <xdr:colOff>30480</xdr:colOff>
                    <xdr:row>25</xdr:row>
                    <xdr:rowOff>22860</xdr:rowOff>
                  </from>
                  <to>
                    <xdr:col>2</xdr:col>
                    <xdr:colOff>3017520</xdr:colOff>
                    <xdr:row>25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A1:E31"/>
  <sheetViews>
    <sheetView workbookViewId="0">
      <selection activeCell="B9" sqref="B9:C10"/>
    </sheetView>
  </sheetViews>
  <sheetFormatPr defaultRowHeight="14.4" x14ac:dyDescent="0.3"/>
  <cols>
    <col min="2" max="2" width="14" bestFit="1" customWidth="1"/>
    <col min="3" max="3" width="39.5546875" bestFit="1" customWidth="1"/>
    <col min="4" max="4" width="13.44140625" customWidth="1"/>
  </cols>
  <sheetData>
    <row r="1" spans="1:5" x14ac:dyDescent="0.3">
      <c r="A1" s="1" t="s">
        <v>44</v>
      </c>
      <c r="B1" s="4" t="s">
        <v>11</v>
      </c>
      <c r="C1" s="4" t="s">
        <v>18</v>
      </c>
      <c r="D1" s="4" t="s">
        <v>12</v>
      </c>
      <c r="E1" s="4" t="s">
        <v>13</v>
      </c>
    </row>
    <row r="2" spans="1:5" x14ac:dyDescent="0.3">
      <c r="A2" s="1">
        <v>1</v>
      </c>
      <c r="B2" s="4" t="s">
        <v>37</v>
      </c>
      <c r="C2" s="4" t="s">
        <v>55</v>
      </c>
      <c r="D2" s="5">
        <v>10</v>
      </c>
      <c r="E2" s="4">
        <v>25.2</v>
      </c>
    </row>
    <row r="3" spans="1:5" x14ac:dyDescent="0.3">
      <c r="A3" s="1">
        <v>2</v>
      </c>
      <c r="B3" s="4" t="s">
        <v>38</v>
      </c>
      <c r="C3" s="4" t="s">
        <v>56</v>
      </c>
      <c r="D3" s="5">
        <v>10</v>
      </c>
      <c r="E3" s="4">
        <v>28</v>
      </c>
    </row>
    <row r="4" spans="1:5" x14ac:dyDescent="0.3">
      <c r="A4" s="1">
        <v>3</v>
      </c>
      <c r="B4" s="4" t="s">
        <v>39</v>
      </c>
      <c r="C4" s="4" t="s">
        <v>57</v>
      </c>
      <c r="D4" s="5">
        <v>12</v>
      </c>
      <c r="E4" s="4">
        <v>33.5</v>
      </c>
    </row>
    <row r="5" spans="1:5" x14ac:dyDescent="0.3">
      <c r="A5" s="1">
        <v>4</v>
      </c>
      <c r="B5" s="4" t="s">
        <v>40</v>
      </c>
      <c r="C5" s="4" t="s">
        <v>58</v>
      </c>
      <c r="D5" s="5">
        <v>15</v>
      </c>
      <c r="E5" s="4">
        <v>40</v>
      </c>
    </row>
    <row r="6" spans="1:5" x14ac:dyDescent="0.3">
      <c r="A6" s="1">
        <v>5</v>
      </c>
      <c r="B6" s="4" t="s">
        <v>41</v>
      </c>
      <c r="C6" s="4" t="s">
        <v>59</v>
      </c>
      <c r="D6" s="5">
        <v>15</v>
      </c>
      <c r="E6" s="4">
        <v>45</v>
      </c>
    </row>
    <row r="7" spans="1:5" x14ac:dyDescent="0.3">
      <c r="A7" s="1">
        <v>6</v>
      </c>
      <c r="B7" s="4" t="s">
        <v>42</v>
      </c>
      <c r="C7" s="4" t="s">
        <v>60</v>
      </c>
      <c r="D7" s="5">
        <f>D2+D3</f>
        <v>20</v>
      </c>
      <c r="E7" s="4">
        <v>53.2</v>
      </c>
    </row>
    <row r="8" spans="1:5" x14ac:dyDescent="0.3">
      <c r="A8" s="1">
        <v>7</v>
      </c>
      <c r="B8" s="4" t="s">
        <v>43</v>
      </c>
      <c r="C8" s="4" t="s">
        <v>61</v>
      </c>
      <c r="D8" s="5">
        <f>2*D3</f>
        <v>20</v>
      </c>
      <c r="E8" s="4">
        <v>56</v>
      </c>
    </row>
    <row r="9" spans="1:5" x14ac:dyDescent="0.3">
      <c r="A9" s="1">
        <v>8</v>
      </c>
      <c r="B9" s="4" t="s">
        <v>16</v>
      </c>
      <c r="C9" s="4" t="s">
        <v>62</v>
      </c>
      <c r="D9" s="5">
        <f>D3+D4</f>
        <v>22</v>
      </c>
      <c r="E9" s="4">
        <v>61.5</v>
      </c>
    </row>
    <row r="10" spans="1:5" x14ac:dyDescent="0.3">
      <c r="A10" s="1">
        <v>9</v>
      </c>
      <c r="B10" s="4" t="s">
        <v>17</v>
      </c>
      <c r="C10" s="4" t="s">
        <v>63</v>
      </c>
      <c r="D10" s="5">
        <f>D3+D5</f>
        <v>25</v>
      </c>
      <c r="E10" s="4">
        <v>68</v>
      </c>
    </row>
    <row r="11" spans="1:5" x14ac:dyDescent="0.3">
      <c r="A11" s="1">
        <v>10</v>
      </c>
      <c r="B11" s="4" t="s">
        <v>19</v>
      </c>
      <c r="C11" s="4" t="s">
        <v>64</v>
      </c>
      <c r="D11" s="5">
        <f>D3+D6</f>
        <v>25</v>
      </c>
      <c r="E11" s="4">
        <v>73</v>
      </c>
    </row>
    <row r="12" spans="1:5" x14ac:dyDescent="0.3">
      <c r="A12" s="1">
        <v>11</v>
      </c>
      <c r="B12" s="4" t="s">
        <v>20</v>
      </c>
      <c r="C12" s="4" t="s">
        <v>65</v>
      </c>
      <c r="D12" s="5">
        <f>D4+D6</f>
        <v>27</v>
      </c>
      <c r="E12" s="4">
        <v>78.5</v>
      </c>
    </row>
    <row r="13" spans="1:5" x14ac:dyDescent="0.3">
      <c r="A13" s="1">
        <v>12</v>
      </c>
      <c r="B13" s="4" t="s">
        <v>21</v>
      </c>
      <c r="C13" s="4" t="s">
        <v>66</v>
      </c>
      <c r="D13" s="5">
        <f>D5+D6</f>
        <v>30</v>
      </c>
      <c r="E13" s="4">
        <v>85</v>
      </c>
    </row>
    <row r="14" spans="1:5" x14ac:dyDescent="0.3">
      <c r="A14" s="1">
        <v>13</v>
      </c>
      <c r="B14" s="4" t="s">
        <v>22</v>
      </c>
      <c r="C14" s="4" t="s">
        <v>67</v>
      </c>
      <c r="D14" s="5">
        <f>D6+D6</f>
        <v>30</v>
      </c>
      <c r="E14" s="4">
        <v>90</v>
      </c>
    </row>
    <row r="15" spans="1:5" x14ac:dyDescent="0.3">
      <c r="A15" s="1">
        <v>14</v>
      </c>
      <c r="B15" s="4" t="s">
        <v>23</v>
      </c>
      <c r="C15" s="4" t="s">
        <v>68</v>
      </c>
      <c r="D15" s="5">
        <f>D3+D3+D5</f>
        <v>35</v>
      </c>
      <c r="E15" s="4">
        <v>96</v>
      </c>
    </row>
    <row r="16" spans="1:5" x14ac:dyDescent="0.3">
      <c r="A16" s="1">
        <v>15</v>
      </c>
      <c r="B16" s="4" t="s">
        <v>24</v>
      </c>
      <c r="C16" s="4" t="s">
        <v>69</v>
      </c>
      <c r="D16" s="5">
        <f>D3+D3+D6</f>
        <v>35</v>
      </c>
      <c r="E16" s="4">
        <v>101</v>
      </c>
    </row>
    <row r="17" spans="1:5" x14ac:dyDescent="0.3">
      <c r="A17" s="1">
        <v>16</v>
      </c>
      <c r="B17" s="4" t="s">
        <v>25</v>
      </c>
      <c r="C17" s="4" t="s">
        <v>70</v>
      </c>
      <c r="D17" s="5">
        <f>D3+D4+D6</f>
        <v>37</v>
      </c>
      <c r="E17" s="4">
        <v>106.5</v>
      </c>
    </row>
    <row r="18" spans="1:5" x14ac:dyDescent="0.3">
      <c r="A18" s="1">
        <v>17</v>
      </c>
      <c r="B18" s="4" t="s">
        <v>26</v>
      </c>
      <c r="C18" s="4" t="s">
        <v>71</v>
      </c>
      <c r="D18" s="5">
        <f>D3+D5+D6</f>
        <v>40</v>
      </c>
      <c r="E18" s="4">
        <v>113</v>
      </c>
    </row>
    <row r="19" spans="1:5" x14ac:dyDescent="0.3">
      <c r="A19" s="1">
        <v>18</v>
      </c>
      <c r="B19" s="4" t="s">
        <v>27</v>
      </c>
      <c r="C19" s="4" t="s">
        <v>73</v>
      </c>
      <c r="D19" s="5">
        <f>D3+D6+D6</f>
        <v>40</v>
      </c>
      <c r="E19" s="4">
        <v>118</v>
      </c>
    </row>
    <row r="20" spans="1:5" x14ac:dyDescent="0.3">
      <c r="A20" s="1">
        <v>19</v>
      </c>
      <c r="B20" s="4" t="s">
        <v>28</v>
      </c>
      <c r="C20" s="4" t="s">
        <v>72</v>
      </c>
      <c r="D20" s="5">
        <f>D4+D6+D6</f>
        <v>42</v>
      </c>
      <c r="E20" s="4">
        <v>123.5</v>
      </c>
    </row>
    <row r="21" spans="1:5" x14ac:dyDescent="0.3">
      <c r="A21" s="1">
        <v>20</v>
      </c>
      <c r="B21" s="4" t="s">
        <v>29</v>
      </c>
      <c r="C21" s="4" t="s">
        <v>74</v>
      </c>
      <c r="D21" s="5">
        <f>D5+D6+D6</f>
        <v>45</v>
      </c>
      <c r="E21" s="4">
        <v>130</v>
      </c>
    </row>
    <row r="22" spans="1:5" x14ac:dyDescent="0.3">
      <c r="A22" s="1">
        <v>21</v>
      </c>
      <c r="B22" s="4" t="s">
        <v>30</v>
      </c>
      <c r="C22" s="4" t="s">
        <v>75</v>
      </c>
      <c r="D22" s="5">
        <f>D6+D6+D6</f>
        <v>45</v>
      </c>
      <c r="E22" s="4">
        <v>135</v>
      </c>
    </row>
    <row r="23" spans="1:5" x14ac:dyDescent="0.3">
      <c r="A23" s="1">
        <v>22</v>
      </c>
      <c r="B23" s="4" t="s">
        <v>31</v>
      </c>
      <c r="C23" s="4" t="s">
        <v>76</v>
      </c>
      <c r="D23" s="5">
        <f>D2+D3+D6+D6</f>
        <v>50</v>
      </c>
      <c r="E23" s="4">
        <v>143.19999999999999</v>
      </c>
    </row>
    <row r="24" spans="1:5" x14ac:dyDescent="0.3">
      <c r="A24" s="1">
        <v>23</v>
      </c>
      <c r="B24" s="4" t="s">
        <v>32</v>
      </c>
      <c r="C24" s="4" t="s">
        <v>77</v>
      </c>
      <c r="D24" s="5">
        <f>D3+D3+D6+D6</f>
        <v>50</v>
      </c>
      <c r="E24" s="4">
        <v>146</v>
      </c>
    </row>
    <row r="25" spans="1:5" x14ac:dyDescent="0.3">
      <c r="A25" s="1">
        <v>24</v>
      </c>
      <c r="B25" s="4" t="s">
        <v>33</v>
      </c>
      <c r="C25" s="4" t="s">
        <v>78</v>
      </c>
      <c r="D25" s="5">
        <f>D3+D4+D6+D6</f>
        <v>52</v>
      </c>
      <c r="E25" s="4">
        <v>151.5</v>
      </c>
    </row>
    <row r="26" spans="1:5" x14ac:dyDescent="0.3">
      <c r="A26" s="1">
        <v>25</v>
      </c>
      <c r="B26" s="4" t="s">
        <v>34</v>
      </c>
      <c r="C26" s="4" t="s">
        <v>79</v>
      </c>
      <c r="D26" s="5">
        <f>D3+D5+D6+D6</f>
        <v>55</v>
      </c>
      <c r="E26" s="4">
        <v>158</v>
      </c>
    </row>
    <row r="27" spans="1:5" x14ac:dyDescent="0.3">
      <c r="A27" s="1">
        <v>26</v>
      </c>
      <c r="B27" s="2" t="s">
        <v>36</v>
      </c>
      <c r="C27" s="4" t="s">
        <v>80</v>
      </c>
      <c r="D27" s="5">
        <f>D3+D6+D6+D6</f>
        <v>55</v>
      </c>
      <c r="E27" s="4">
        <v>163</v>
      </c>
    </row>
    <row r="28" spans="1:5" x14ac:dyDescent="0.3">
      <c r="A28" s="1">
        <v>27</v>
      </c>
      <c r="B28" s="2" t="s">
        <v>35</v>
      </c>
      <c r="C28" s="4" t="s">
        <v>81</v>
      </c>
      <c r="D28" s="5">
        <f>D4+D6+D6+D6</f>
        <v>57</v>
      </c>
      <c r="E28" s="4">
        <v>168.5</v>
      </c>
    </row>
    <row r="29" spans="1:5" x14ac:dyDescent="0.3">
      <c r="A29" s="1">
        <v>28</v>
      </c>
      <c r="B29" s="4" t="s">
        <v>53</v>
      </c>
      <c r="C29" s="4" t="s">
        <v>82</v>
      </c>
      <c r="D29" s="5">
        <f>D5+D6+D6+D6</f>
        <v>60</v>
      </c>
      <c r="E29" s="4">
        <v>175</v>
      </c>
    </row>
    <row r="30" spans="1:5" x14ac:dyDescent="0.3">
      <c r="A30" s="1">
        <v>29</v>
      </c>
      <c r="B30" s="4" t="s">
        <v>54</v>
      </c>
      <c r="C30" s="4" t="s">
        <v>83</v>
      </c>
      <c r="D30" s="2">
        <f>D6+D6+D6+D6</f>
        <v>60</v>
      </c>
      <c r="E30" s="4">
        <v>180</v>
      </c>
    </row>
    <row r="31" spans="1:5" x14ac:dyDescent="0.3">
      <c r="A31" s="3">
        <v>1</v>
      </c>
      <c r="B31" s="1"/>
      <c r="C31" s="1"/>
      <c r="D31" s="1"/>
      <c r="E31" s="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activeCell="B9" sqref="B9:C10"/>
    </sheetView>
  </sheetViews>
  <sheetFormatPr defaultRowHeight="14.4" x14ac:dyDescent="0.3"/>
  <cols>
    <col min="2" max="2" width="14" bestFit="1" customWidth="1"/>
    <col min="3" max="3" width="39.5546875" bestFit="1" customWidth="1"/>
    <col min="4" max="4" width="13.44140625" customWidth="1"/>
  </cols>
  <sheetData>
    <row r="1" spans="1:5" x14ac:dyDescent="0.3">
      <c r="A1" s="1" t="s">
        <v>44</v>
      </c>
      <c r="B1" s="4" t="s">
        <v>11</v>
      </c>
      <c r="C1" s="4" t="s">
        <v>18</v>
      </c>
      <c r="D1" s="4" t="s">
        <v>12</v>
      </c>
      <c r="E1" s="4" t="s">
        <v>13</v>
      </c>
    </row>
    <row r="2" spans="1:5" x14ac:dyDescent="0.3">
      <c r="A2" s="1">
        <v>1</v>
      </c>
      <c r="B2" s="4" t="s">
        <v>37</v>
      </c>
      <c r="C2" s="4" t="s">
        <v>86</v>
      </c>
      <c r="D2" s="5">
        <v>10</v>
      </c>
      <c r="E2" s="4">
        <v>25.2</v>
      </c>
    </row>
    <row r="3" spans="1:5" x14ac:dyDescent="0.3">
      <c r="A3" s="1">
        <v>2</v>
      </c>
      <c r="B3" s="4" t="s">
        <v>38</v>
      </c>
      <c r="C3" s="4" t="s">
        <v>91</v>
      </c>
      <c r="D3" s="5">
        <v>10</v>
      </c>
      <c r="E3" s="4">
        <v>28</v>
      </c>
    </row>
    <row r="4" spans="1:5" x14ac:dyDescent="0.3">
      <c r="A4" s="1">
        <v>3</v>
      </c>
      <c r="B4" s="4" t="s">
        <v>39</v>
      </c>
      <c r="C4" s="4" t="s">
        <v>93</v>
      </c>
      <c r="D4" s="5">
        <v>12</v>
      </c>
      <c r="E4" s="4">
        <v>33.5</v>
      </c>
    </row>
    <row r="5" spans="1:5" x14ac:dyDescent="0.3">
      <c r="A5" s="1">
        <v>4</v>
      </c>
      <c r="B5" s="4" t="s">
        <v>40</v>
      </c>
      <c r="C5" s="4" t="s">
        <v>94</v>
      </c>
      <c r="D5" s="5">
        <v>16</v>
      </c>
      <c r="E5" s="4">
        <v>40</v>
      </c>
    </row>
    <row r="6" spans="1:5" x14ac:dyDescent="0.3">
      <c r="A6" s="1">
        <v>5</v>
      </c>
      <c r="B6" s="4" t="s">
        <v>41</v>
      </c>
      <c r="C6" s="4" t="s">
        <v>95</v>
      </c>
      <c r="D6" s="5">
        <v>16</v>
      </c>
      <c r="E6" s="4">
        <v>45</v>
      </c>
    </row>
    <row r="7" spans="1:5" x14ac:dyDescent="0.3">
      <c r="A7" s="1">
        <v>6</v>
      </c>
      <c r="B7" s="4" t="s">
        <v>42</v>
      </c>
      <c r="C7" s="4" t="s">
        <v>116</v>
      </c>
      <c r="D7" s="5">
        <v>16</v>
      </c>
      <c r="E7" s="4">
        <v>50</v>
      </c>
    </row>
    <row r="8" spans="1:5" x14ac:dyDescent="0.3">
      <c r="A8" s="1">
        <v>7</v>
      </c>
      <c r="B8" s="4" t="s">
        <v>43</v>
      </c>
      <c r="C8" s="4" t="s">
        <v>96</v>
      </c>
      <c r="D8" s="5">
        <f>2*D3</f>
        <v>20</v>
      </c>
      <c r="E8" s="4">
        <v>56</v>
      </c>
    </row>
    <row r="9" spans="1:5" x14ac:dyDescent="0.3">
      <c r="A9" s="1">
        <v>8</v>
      </c>
      <c r="B9" s="4" t="s">
        <v>16</v>
      </c>
      <c r="C9" s="4" t="s">
        <v>97</v>
      </c>
      <c r="D9" s="5">
        <f>D3+D4</f>
        <v>22</v>
      </c>
      <c r="E9" s="4">
        <v>61.5</v>
      </c>
    </row>
    <row r="10" spans="1:5" x14ac:dyDescent="0.3">
      <c r="A10" s="1">
        <v>9</v>
      </c>
      <c r="B10" s="4" t="s">
        <v>17</v>
      </c>
      <c r="C10" s="4" t="s">
        <v>98</v>
      </c>
      <c r="D10" s="5">
        <f>D3+D5</f>
        <v>26</v>
      </c>
      <c r="E10" s="4">
        <v>68</v>
      </c>
    </row>
    <row r="11" spans="1:5" x14ac:dyDescent="0.3">
      <c r="A11" s="1">
        <v>10</v>
      </c>
      <c r="B11" s="4" t="s">
        <v>19</v>
      </c>
      <c r="C11" s="4" t="s">
        <v>99</v>
      </c>
      <c r="D11" s="5">
        <f>D3+D6</f>
        <v>26</v>
      </c>
      <c r="E11" s="4">
        <v>73</v>
      </c>
    </row>
    <row r="12" spans="1:5" x14ac:dyDescent="0.3">
      <c r="A12" s="1">
        <v>11</v>
      </c>
      <c r="B12" s="4" t="s">
        <v>20</v>
      </c>
      <c r="C12" s="4" t="s">
        <v>100</v>
      </c>
      <c r="D12" s="5">
        <f>D4+D6</f>
        <v>28</v>
      </c>
      <c r="E12" s="4">
        <v>78.5</v>
      </c>
    </row>
    <row r="13" spans="1:5" x14ac:dyDescent="0.3">
      <c r="A13" s="1">
        <v>12</v>
      </c>
      <c r="B13" s="4" t="s">
        <v>21</v>
      </c>
      <c r="C13" s="4" t="s">
        <v>101</v>
      </c>
      <c r="D13" s="5">
        <f>D5+D6</f>
        <v>32</v>
      </c>
      <c r="E13" s="4">
        <v>85</v>
      </c>
    </row>
    <row r="14" spans="1:5" x14ac:dyDescent="0.3">
      <c r="A14" s="1">
        <v>13</v>
      </c>
      <c r="B14" s="4" t="s">
        <v>22</v>
      </c>
      <c r="C14" s="4" t="s">
        <v>102</v>
      </c>
      <c r="D14" s="5">
        <f>D6+D6</f>
        <v>32</v>
      </c>
      <c r="E14" s="4">
        <v>90</v>
      </c>
    </row>
    <row r="15" spans="1:5" x14ac:dyDescent="0.3">
      <c r="A15" s="1">
        <v>14</v>
      </c>
      <c r="B15" s="4" t="s">
        <v>23</v>
      </c>
      <c r="C15" s="4" t="s">
        <v>117</v>
      </c>
      <c r="D15" s="5">
        <f>D6+D7</f>
        <v>32</v>
      </c>
      <c r="E15" s="4">
        <v>95</v>
      </c>
    </row>
    <row r="16" spans="1:5" x14ac:dyDescent="0.3">
      <c r="A16" s="1">
        <v>15</v>
      </c>
      <c r="B16" s="4" t="s">
        <v>24</v>
      </c>
      <c r="C16" s="4" t="s">
        <v>125</v>
      </c>
      <c r="D16" s="5">
        <f>2*D7</f>
        <v>32</v>
      </c>
      <c r="E16" s="4">
        <v>100</v>
      </c>
    </row>
    <row r="17" spans="1:5" x14ac:dyDescent="0.3">
      <c r="A17" s="1">
        <v>16</v>
      </c>
      <c r="B17" s="4" t="s">
        <v>25</v>
      </c>
      <c r="C17" s="4" t="s">
        <v>103</v>
      </c>
      <c r="D17" s="5">
        <f>D3+D4+D6</f>
        <v>38</v>
      </c>
      <c r="E17" s="4">
        <v>106.5</v>
      </c>
    </row>
    <row r="18" spans="1:5" x14ac:dyDescent="0.3">
      <c r="A18" s="1">
        <v>17</v>
      </c>
      <c r="B18" s="4" t="s">
        <v>26</v>
      </c>
      <c r="C18" s="4" t="s">
        <v>104</v>
      </c>
      <c r="D18" s="5">
        <f>D3+D5+D6</f>
        <v>42</v>
      </c>
      <c r="E18" s="4">
        <v>113</v>
      </c>
    </row>
    <row r="19" spans="1:5" x14ac:dyDescent="0.3">
      <c r="A19" s="1">
        <v>18</v>
      </c>
      <c r="B19" s="4" t="s">
        <v>27</v>
      </c>
      <c r="C19" s="4" t="s">
        <v>105</v>
      </c>
      <c r="D19" s="5">
        <f>D3+D6+D6</f>
        <v>42</v>
      </c>
      <c r="E19" s="4">
        <v>118</v>
      </c>
    </row>
    <row r="20" spans="1:5" x14ac:dyDescent="0.3">
      <c r="A20" s="1">
        <v>19</v>
      </c>
      <c r="B20" s="4" t="s">
        <v>28</v>
      </c>
      <c r="C20" s="4" t="s">
        <v>106</v>
      </c>
      <c r="D20" s="5">
        <f>D4+D6+D6</f>
        <v>44</v>
      </c>
      <c r="E20" s="4">
        <v>123.5</v>
      </c>
    </row>
    <row r="21" spans="1:5" x14ac:dyDescent="0.3">
      <c r="A21" s="1">
        <v>20</v>
      </c>
      <c r="B21" s="4" t="s">
        <v>29</v>
      </c>
      <c r="C21" s="4" t="s">
        <v>107</v>
      </c>
      <c r="D21" s="5">
        <f>D5+D6+D6</f>
        <v>48</v>
      </c>
      <c r="E21" s="4">
        <v>130</v>
      </c>
    </row>
    <row r="22" spans="1:5" x14ac:dyDescent="0.3">
      <c r="A22" s="1">
        <v>21</v>
      </c>
      <c r="B22" s="4" t="s">
        <v>30</v>
      </c>
      <c r="C22" s="4" t="s">
        <v>108</v>
      </c>
      <c r="D22" s="5">
        <f>D6+D6+D6</f>
        <v>48</v>
      </c>
      <c r="E22" s="4">
        <v>135</v>
      </c>
    </row>
    <row r="23" spans="1:5" x14ac:dyDescent="0.3">
      <c r="A23" s="1">
        <v>22</v>
      </c>
      <c r="B23" s="4" t="s">
        <v>31</v>
      </c>
      <c r="C23" s="4" t="s">
        <v>124</v>
      </c>
      <c r="D23" s="5">
        <f>D6+D6+D7</f>
        <v>48</v>
      </c>
      <c r="E23" s="4">
        <v>140</v>
      </c>
    </row>
    <row r="24" spans="1:5" x14ac:dyDescent="0.3">
      <c r="A24" s="1">
        <v>23</v>
      </c>
      <c r="B24" s="4" t="s">
        <v>32</v>
      </c>
      <c r="C24" s="4" t="s">
        <v>123</v>
      </c>
      <c r="D24" s="5">
        <f>D6+D7+D7</f>
        <v>48</v>
      </c>
      <c r="E24" s="4">
        <v>145</v>
      </c>
    </row>
    <row r="25" spans="1:5" x14ac:dyDescent="0.3">
      <c r="A25" s="1">
        <v>24</v>
      </c>
      <c r="B25" s="4" t="s">
        <v>33</v>
      </c>
      <c r="C25" s="4" t="s">
        <v>122</v>
      </c>
      <c r="D25" s="5">
        <f>D7+D7+D7</f>
        <v>48</v>
      </c>
      <c r="E25" s="4">
        <v>150</v>
      </c>
    </row>
    <row r="26" spans="1:5" x14ac:dyDescent="0.3">
      <c r="A26" s="1">
        <v>25</v>
      </c>
      <c r="B26" s="4" t="s">
        <v>34</v>
      </c>
      <c r="C26" s="4" t="s">
        <v>109</v>
      </c>
      <c r="D26" s="5">
        <f>D3+D5+D6+D6</f>
        <v>58</v>
      </c>
      <c r="E26" s="4">
        <v>158</v>
      </c>
    </row>
    <row r="27" spans="1:5" x14ac:dyDescent="0.3">
      <c r="A27" s="1">
        <v>26</v>
      </c>
      <c r="B27" s="2" t="s">
        <v>36</v>
      </c>
      <c r="C27" s="4" t="s">
        <v>110</v>
      </c>
      <c r="D27" s="5">
        <f>D3+D6+D6+D6</f>
        <v>58</v>
      </c>
      <c r="E27" s="4">
        <v>163</v>
      </c>
    </row>
    <row r="28" spans="1:5" x14ac:dyDescent="0.3">
      <c r="A28" s="1">
        <v>27</v>
      </c>
      <c r="B28" s="2" t="s">
        <v>35</v>
      </c>
      <c r="C28" s="4" t="s">
        <v>111</v>
      </c>
      <c r="D28" s="5">
        <f>D4+D6+D6+D6</f>
        <v>60</v>
      </c>
      <c r="E28" s="4">
        <v>168.5</v>
      </c>
    </row>
    <row r="29" spans="1:5" x14ac:dyDescent="0.3">
      <c r="A29" s="1">
        <v>28</v>
      </c>
      <c r="B29" s="4" t="s">
        <v>53</v>
      </c>
      <c r="C29" s="4" t="s">
        <v>112</v>
      </c>
      <c r="D29" s="5">
        <f>D5+D6+D6+D6</f>
        <v>64</v>
      </c>
      <c r="E29" s="4">
        <v>175</v>
      </c>
    </row>
    <row r="30" spans="1:5" x14ac:dyDescent="0.3">
      <c r="A30" s="1">
        <v>29</v>
      </c>
      <c r="B30" s="4" t="s">
        <v>54</v>
      </c>
      <c r="C30" s="4" t="s">
        <v>113</v>
      </c>
      <c r="D30" s="2">
        <f>D6+D6+D6+D6</f>
        <v>64</v>
      </c>
      <c r="E30" s="4">
        <v>180</v>
      </c>
    </row>
    <row r="31" spans="1:5" x14ac:dyDescent="0.3">
      <c r="A31" s="1">
        <v>30</v>
      </c>
      <c r="B31" s="4" t="s">
        <v>87</v>
      </c>
      <c r="C31" s="4" t="s">
        <v>121</v>
      </c>
      <c r="D31" s="2">
        <f>D6+D6+D6+D7</f>
        <v>64</v>
      </c>
      <c r="E31" s="4">
        <v>185</v>
      </c>
    </row>
    <row r="32" spans="1:5" x14ac:dyDescent="0.3">
      <c r="A32" s="1">
        <v>31</v>
      </c>
      <c r="B32" s="4" t="s">
        <v>88</v>
      </c>
      <c r="C32" s="4" t="s">
        <v>120</v>
      </c>
      <c r="D32" s="2">
        <f>D6+D6+D7+D7</f>
        <v>64</v>
      </c>
      <c r="E32" s="4">
        <v>190</v>
      </c>
    </row>
    <row r="33" spans="1:5" x14ac:dyDescent="0.3">
      <c r="A33" s="1">
        <v>32</v>
      </c>
      <c r="B33" s="4" t="s">
        <v>89</v>
      </c>
      <c r="C33" s="4" t="s">
        <v>119</v>
      </c>
      <c r="D33" s="2">
        <f>D6+D7+D7+D7</f>
        <v>64</v>
      </c>
      <c r="E33" s="4">
        <v>195</v>
      </c>
    </row>
    <row r="34" spans="1:5" x14ac:dyDescent="0.3">
      <c r="A34" s="1">
        <v>33</v>
      </c>
      <c r="B34" s="4" t="s">
        <v>90</v>
      </c>
      <c r="C34" s="4" t="s">
        <v>118</v>
      </c>
      <c r="D34" s="2">
        <f>D7+D7+D7+D7</f>
        <v>64</v>
      </c>
      <c r="E34" s="4">
        <v>200</v>
      </c>
    </row>
    <row r="35" spans="1:5" x14ac:dyDescent="0.3">
      <c r="A35" s="3">
        <v>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A3" sqref="A3:C3"/>
    </sheetView>
  </sheetViews>
  <sheetFormatPr defaultRowHeight="14.4" x14ac:dyDescent="0.3"/>
  <cols>
    <col min="2" max="2" width="14" bestFit="1" customWidth="1"/>
    <col min="3" max="3" width="39.5546875" bestFit="1" customWidth="1"/>
    <col min="4" max="4" width="13.44140625" customWidth="1"/>
  </cols>
  <sheetData>
    <row r="1" spans="1:5" x14ac:dyDescent="0.3">
      <c r="A1" s="1" t="s">
        <v>44</v>
      </c>
      <c r="B1" s="4" t="s">
        <v>11</v>
      </c>
      <c r="C1" s="4" t="s">
        <v>18</v>
      </c>
      <c r="D1" s="4" t="s">
        <v>12</v>
      </c>
      <c r="E1" s="4" t="s">
        <v>13</v>
      </c>
    </row>
    <row r="2" spans="1:5" x14ac:dyDescent="0.3">
      <c r="A2" s="1">
        <v>1</v>
      </c>
      <c r="B2" s="4" t="s">
        <v>132</v>
      </c>
      <c r="C2" s="4" t="s">
        <v>128</v>
      </c>
      <c r="D2" s="5">
        <v>3.1</v>
      </c>
      <c r="E2" s="4">
        <v>12.5</v>
      </c>
    </row>
    <row r="3" spans="1:5" x14ac:dyDescent="0.3">
      <c r="A3" s="1">
        <v>2</v>
      </c>
      <c r="B3" s="4" t="s">
        <v>133</v>
      </c>
      <c r="C3" s="4" t="s">
        <v>129</v>
      </c>
      <c r="D3" s="5">
        <v>3.45</v>
      </c>
      <c r="E3" s="4">
        <v>14</v>
      </c>
    </row>
    <row r="4" spans="1:5" x14ac:dyDescent="0.3">
      <c r="A4" s="1">
        <v>3</v>
      </c>
      <c r="B4" s="4" t="s">
        <v>134</v>
      </c>
      <c r="C4" s="4" t="s">
        <v>130</v>
      </c>
      <c r="D4" s="5">
        <v>4.2</v>
      </c>
      <c r="E4" s="4">
        <v>16</v>
      </c>
    </row>
    <row r="5" spans="1:5" x14ac:dyDescent="0.3">
      <c r="A5" s="1">
        <v>4</v>
      </c>
      <c r="B5" s="4" t="s">
        <v>135</v>
      </c>
      <c r="C5" s="4" t="s">
        <v>92</v>
      </c>
      <c r="D5" s="5">
        <v>4.55</v>
      </c>
      <c r="E5" s="4">
        <v>18</v>
      </c>
    </row>
    <row r="6" spans="1:5" x14ac:dyDescent="0.3">
      <c r="A6" s="3">
        <v>1</v>
      </c>
      <c r="B6" s="1"/>
      <c r="C6" s="1"/>
      <c r="D6" s="1"/>
      <c r="E6" s="1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A3" sqref="A3:C3"/>
    </sheetView>
  </sheetViews>
  <sheetFormatPr defaultRowHeight="14.4" x14ac:dyDescent="0.3"/>
  <cols>
    <col min="1" max="1" width="3.6640625" bestFit="1" customWidth="1"/>
    <col min="2" max="2" width="8.88671875" bestFit="1" customWidth="1"/>
    <col min="3" max="3" width="18.44140625" bestFit="1" customWidth="1"/>
    <col min="4" max="4" width="11" bestFit="1" customWidth="1"/>
    <col min="5" max="5" width="5.44140625" bestFit="1" customWidth="1"/>
  </cols>
  <sheetData>
    <row r="1" spans="1:5" x14ac:dyDescent="0.3">
      <c r="A1" s="1" t="s">
        <v>44</v>
      </c>
      <c r="B1" s="4" t="s">
        <v>11</v>
      </c>
      <c r="C1" s="4" t="s">
        <v>18</v>
      </c>
      <c r="D1" s="4" t="s">
        <v>12</v>
      </c>
      <c r="E1" s="4" t="s">
        <v>13</v>
      </c>
    </row>
    <row r="2" spans="1:5" x14ac:dyDescent="0.3">
      <c r="A2" s="1">
        <v>1</v>
      </c>
      <c r="B2" s="4" t="s">
        <v>136</v>
      </c>
      <c r="C2" s="4" t="s">
        <v>139</v>
      </c>
      <c r="D2" s="5">
        <v>6.1</v>
      </c>
      <c r="E2" s="4">
        <v>22.4</v>
      </c>
    </row>
    <row r="3" spans="1:5" x14ac:dyDescent="0.3">
      <c r="A3" s="1">
        <v>2</v>
      </c>
      <c r="B3" s="4" t="s">
        <v>137</v>
      </c>
      <c r="C3" s="4" t="s">
        <v>138</v>
      </c>
      <c r="D3" s="5">
        <v>6.1</v>
      </c>
      <c r="E3" s="4">
        <v>26</v>
      </c>
    </row>
    <row r="4" spans="1:5" x14ac:dyDescent="0.3">
      <c r="A4" s="1">
        <v>1</v>
      </c>
      <c r="B4" s="4"/>
      <c r="C4" s="4"/>
      <c r="D4" s="5"/>
      <c r="E4" s="4"/>
    </row>
    <row r="5" spans="1:5" x14ac:dyDescent="0.3">
      <c r="A5" s="1"/>
      <c r="B5" s="4"/>
      <c r="C5" s="4"/>
      <c r="D5" s="5"/>
      <c r="E5" s="4"/>
    </row>
    <row r="6" spans="1:5" x14ac:dyDescent="0.3">
      <c r="A6" s="3"/>
      <c r="B6" s="1"/>
      <c r="C6" s="1"/>
      <c r="D6" s="1"/>
      <c r="E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10</vt:i4>
      </vt:variant>
    </vt:vector>
  </HeadingPairs>
  <TitlesOfParts>
    <vt:vector size="10" baseType="lpstr">
      <vt:lpstr>CMV_M 12,5-18kW</vt:lpstr>
      <vt:lpstr>CMV_M 22,4-26kW</vt:lpstr>
      <vt:lpstr>CMVII</vt:lpstr>
      <vt:lpstr>CMVX</vt:lpstr>
      <vt:lpstr>LCAC</vt:lpstr>
      <vt:lpstr>CMVIIzdroj</vt:lpstr>
      <vt:lpstr>CMVXzdroj</vt:lpstr>
      <vt:lpstr>CMVMzdroj</vt:lpstr>
      <vt:lpstr>CMVMVHzdroj</vt:lpstr>
      <vt:lpstr>LCACzdroj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Jarik</dc:creator>
  <cp:lastModifiedBy>Jaroslav Theisz</cp:lastModifiedBy>
  <cp:lastPrinted>2016-07-05T12:49:04Z</cp:lastPrinted>
  <dcterms:created xsi:type="dcterms:W3CDTF">2013-08-01T04:00:57Z</dcterms:created>
  <dcterms:modified xsi:type="dcterms:W3CDTF">2016-07-05T12:53:38Z</dcterms:modified>
</cp:coreProperties>
</file>